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9255" yWindow="-105" windowWidth="8970" windowHeight="11610" activeTab="5"/>
  </bookViews>
  <sheets>
    <sheet name="Zlot" sheetId="6" r:id="rId1"/>
    <sheet name="P.W." sheetId="3" r:id="rId2"/>
    <sheet name="Śl. Wehikuł" sheetId="1" r:id="rId3"/>
    <sheet name="Złoty Liść" sheetId="4" r:id="rId4"/>
    <sheet name="TRAMP" sheetId="5" r:id="rId5"/>
    <sheet name="LISTA" sheetId="7" r:id="rId6"/>
  </sheets>
  <calcPr calcId="125725"/>
</workbook>
</file>

<file path=xl/calcChain.xml><?xml version="1.0" encoding="utf-8"?>
<calcChain xmlns="http://schemas.openxmlformats.org/spreadsheetml/2006/main">
  <c r="E10" i="3"/>
  <c r="K50" i="7"/>
  <c r="R14"/>
  <c r="E18" i="1"/>
  <c r="G52" i="7"/>
  <c r="R13"/>
  <c r="R12"/>
  <c r="R11"/>
  <c r="R10"/>
  <c r="L53"/>
  <c r="L56"/>
  <c r="L55"/>
  <c r="L54"/>
  <c r="E6" i="6"/>
  <c r="K46" i="7"/>
  <c r="K17"/>
  <c r="R9"/>
  <c r="N52"/>
  <c r="L52"/>
  <c r="J52"/>
  <c r="I52"/>
  <c r="H52"/>
  <c r="F52"/>
  <c r="E52"/>
  <c r="D52"/>
  <c r="K51"/>
  <c r="K49"/>
  <c r="K48"/>
  <c r="K47"/>
  <c r="K45"/>
  <c r="K44"/>
  <c r="K43"/>
  <c r="K42"/>
  <c r="K41"/>
  <c r="K40"/>
  <c r="K39"/>
  <c r="K38"/>
  <c r="K37"/>
  <c r="K36"/>
  <c r="K35"/>
  <c r="K34"/>
  <c r="K33"/>
  <c r="K32"/>
  <c r="K31"/>
  <c r="K30"/>
  <c r="K29"/>
  <c r="K28"/>
  <c r="K27"/>
  <c r="K26"/>
  <c r="K25"/>
  <c r="K24"/>
  <c r="K23"/>
  <c r="K22"/>
  <c r="K21"/>
  <c r="K20"/>
  <c r="K19"/>
  <c r="K18"/>
  <c r="K16"/>
  <c r="K15"/>
  <c r="K14"/>
  <c r="K13"/>
  <c r="K12"/>
  <c r="K11"/>
  <c r="K10"/>
  <c r="K9"/>
  <c r="K8"/>
  <c r="K7"/>
  <c r="K6"/>
  <c r="K5"/>
  <c r="K4"/>
  <c r="E21" i="5"/>
  <c r="E9" i="4"/>
</calcChain>
</file>

<file path=xl/sharedStrings.xml><?xml version="1.0" encoding="utf-8"?>
<sst xmlns="http://schemas.openxmlformats.org/spreadsheetml/2006/main" count="443" uniqueCount="205">
  <si>
    <t>BZ. 01</t>
  </si>
  <si>
    <t>Zielony Kopiec - Magurka Wiślańska</t>
  </si>
  <si>
    <t>Magurka Wiślańska - Barania Góra</t>
  </si>
  <si>
    <t>Barania Góra - Schronisko PTTK Przysłop</t>
  </si>
  <si>
    <t>Ustroń Polana - Wielka Czantoria</t>
  </si>
  <si>
    <t xml:space="preserve">Beskidek - Wisła Jawornik </t>
  </si>
  <si>
    <t>Data odbycia wycieczki</t>
  </si>
  <si>
    <t>Trasa wycieczki</t>
  </si>
  <si>
    <t>Nr grupy górskiej</t>
  </si>
  <si>
    <t>Punktów wg reg. GOT</t>
  </si>
  <si>
    <t>Klimczok - Schr. PTTK Klimczok</t>
  </si>
  <si>
    <t>Schr. PTTK Klimczok - Szczyrk</t>
  </si>
  <si>
    <t>Schr. PTTK Przysłop - Wisła Czarne (skrzyż.)</t>
  </si>
  <si>
    <t>Schr. PTTK Skrzyczne - Malinowska Skała</t>
  </si>
  <si>
    <t>Wisła Czarne (skrzyż.) - Rezydencja Prezydenta RP / 1 km</t>
  </si>
  <si>
    <t>Rezydencja Prezydenta RP - Wisła Czarne (skrzyż.) / 1 km</t>
  </si>
  <si>
    <t>Wielka Czantoria - Chata na Czantorii / 0.6 km</t>
  </si>
  <si>
    <t>27.03.2015</t>
  </si>
  <si>
    <t>BZ.05</t>
  </si>
  <si>
    <t>28.03.2015</t>
  </si>
  <si>
    <t>29.03.2015</t>
  </si>
  <si>
    <t>24.05.2015</t>
  </si>
  <si>
    <t>25.05.2015</t>
  </si>
  <si>
    <t>26.05.2015</t>
  </si>
  <si>
    <t>Malinowska Skała - Zielony Kopiec</t>
  </si>
  <si>
    <t>Chata na Czantorii - Wielka Czantoria / 0.6 km</t>
  </si>
  <si>
    <t>Wielka Czantoria - Beskidek</t>
  </si>
  <si>
    <t>Schr. PTTK Luboń Wielki – Rabka Zaryte</t>
  </si>
  <si>
    <t>Rabka Zaryte – Schr. PTTK Luboń Wielki</t>
  </si>
  <si>
    <t>Rabka-Zdrój - Bacówka PTTK Maciejowa</t>
  </si>
  <si>
    <t>Bacówka PTTK Maciejowa - Schr. PTTK Stare Wierchy</t>
  </si>
  <si>
    <t>Schr. PTTK Stare Wierchy - Obidowiec</t>
  </si>
  <si>
    <t>Obidowiec - Turbacz</t>
  </si>
  <si>
    <t>Turbacz - Schr. PTTK na Turbaczu</t>
  </si>
  <si>
    <t>Schr. PTTK na Turbaczu - Nowy Targ-Kowaniec</t>
  </si>
  <si>
    <t>Prz. Widoma - Kamionna</t>
  </si>
  <si>
    <t>7.02.2015</t>
  </si>
  <si>
    <t>BZ.06</t>
  </si>
  <si>
    <t>Rozdziele (Schr.Mł.) - Prz. Widoma / 1 km, 60 m</t>
  </si>
  <si>
    <t>Rozdziele (skrzyż.) - Rozdziele (Schr.Mł.) / 0,5 km</t>
  </si>
  <si>
    <t>8.10.2015</t>
  </si>
  <si>
    <t>BW.02</t>
  </si>
  <si>
    <t>9.10.2015</t>
  </si>
  <si>
    <t>Wapienne - Ferdel</t>
  </si>
  <si>
    <t>Wapienne - Męcina Wielka (cmentarz) / 2,7 km</t>
  </si>
  <si>
    <t>Męcina Wielka (cmentarz) - Wapienne / 2,7 km</t>
  </si>
  <si>
    <t>Ferdel - Kornuty</t>
  </si>
  <si>
    <t>Barwinok - Wapienne / 3,5 km</t>
  </si>
  <si>
    <t>Diabli Kamień - Barwinok / 4,2 km, 220 m</t>
  </si>
  <si>
    <t>Kornuty - Diabli Kamień / 2.9 km</t>
  </si>
  <si>
    <t>S.01</t>
  </si>
  <si>
    <t>S.03</t>
  </si>
  <si>
    <t>11.11.2015</t>
  </si>
  <si>
    <t>12.11.2015</t>
  </si>
  <si>
    <t>13.11.2015</t>
  </si>
  <si>
    <t>Świeradów Zdrój - Stóg Izerski</t>
  </si>
  <si>
    <t>Stóg Izerski - Polana Izerska</t>
  </si>
  <si>
    <t>Polana Izerska - Rozdroże pod Kopą</t>
  </si>
  <si>
    <t>Rozdroże pod Kopą - Rozdroże Izerskie</t>
  </si>
  <si>
    <t>Rozdroże Izerskie - Rozdroże pod Zwaliskiem</t>
  </si>
  <si>
    <t>Rozdroże pod Zwaliskiem - Wysoki Kamień</t>
  </si>
  <si>
    <t>Wysoki Kamień - Szklarska Poręba Górna</t>
  </si>
  <si>
    <t>Prz. pod Śnieżką - Śnieżka</t>
  </si>
  <si>
    <t>Karpacz Biały Jar - Schr PTTK Nad Łomniczką</t>
  </si>
  <si>
    <t>Schr. PTTK Nad Łomniczką - Prz. pod Śnieżką</t>
  </si>
  <si>
    <t>Śnieżka - Prz. pod Śnieżką</t>
  </si>
  <si>
    <t>Prz. pod Śnieżką - Spalona Strażnica</t>
  </si>
  <si>
    <t>Spalona Strażnica - Schr. PTTK Strzecha Akadem.</t>
  </si>
  <si>
    <t>Schr. PTTK Strzecha Akadem.- Schr. PTTK Samotnia</t>
  </si>
  <si>
    <t>Schr. PTTK Samotnia - Polana</t>
  </si>
  <si>
    <t>Karpacz Schr. Mł. - Karpacz Biały Jar / 0,5 km</t>
  </si>
  <si>
    <t>Polana - Karpacz Górny (Wang)</t>
  </si>
  <si>
    <t>Karpacz Górny (Wang) - Karpacz-Biały Jar</t>
  </si>
  <si>
    <t>Karpacz-Biały Jar - Karpacz Schr. Mł. / 0,5 km</t>
  </si>
  <si>
    <t>Kamionna - Laskowa Grn. (skrzyż.) / 2,5 km</t>
  </si>
  <si>
    <t>PUNKTACJA GOT 2015</t>
  </si>
  <si>
    <t>Lp.</t>
  </si>
  <si>
    <t>Imię i nazwisko</t>
  </si>
  <si>
    <t>Klasa</t>
  </si>
  <si>
    <t>Punkty za imprezę górską 2015</t>
  </si>
  <si>
    <t>Punkty z 2014</t>
  </si>
  <si>
    <t>Razem</t>
  </si>
  <si>
    <t>Ks. GOT</t>
  </si>
  <si>
    <t>Odznaka GOT</t>
  </si>
  <si>
    <t>nadwyżka pkt.</t>
  </si>
  <si>
    <t>Zlot</t>
  </si>
  <si>
    <t>PW</t>
  </si>
  <si>
    <t>Złoty L.</t>
  </si>
  <si>
    <t>TRAMP</t>
  </si>
  <si>
    <t>posiadana</t>
  </si>
  <si>
    <t>zdobyta</t>
  </si>
  <si>
    <t>Bartosz Moryń</t>
  </si>
  <si>
    <t>1A</t>
  </si>
  <si>
    <t>Kacper Wardzała</t>
  </si>
  <si>
    <t>Bartosz Karpowicz</t>
  </si>
  <si>
    <t>1 Ib</t>
  </si>
  <si>
    <t>Tomasz Kluzek</t>
  </si>
  <si>
    <t>x</t>
  </si>
  <si>
    <t>Patryk Krakowski</t>
  </si>
  <si>
    <t>Kornel Piątek</t>
  </si>
  <si>
    <t>Adrian Sobczyk</t>
  </si>
  <si>
    <t>Maciej Zygmunt</t>
  </si>
  <si>
    <t>Konrad Poliński</t>
  </si>
  <si>
    <t>1 N</t>
  </si>
  <si>
    <t>Magdalena Smosna</t>
  </si>
  <si>
    <t xml:space="preserve"> 2A</t>
  </si>
  <si>
    <t>Klaudia Szarkowicz</t>
  </si>
  <si>
    <t>Dawid Marczyk</t>
  </si>
  <si>
    <t>2 Ia</t>
  </si>
  <si>
    <t>Przemysław Prendota</t>
  </si>
  <si>
    <t>Adrian Wstępnik</t>
  </si>
  <si>
    <t>Dominik Piwko</t>
  </si>
  <si>
    <t>2 E</t>
  </si>
  <si>
    <t>Maciej Łucarz</t>
  </si>
  <si>
    <t>2 M</t>
  </si>
  <si>
    <t>Adrian Darłak</t>
  </si>
  <si>
    <t>2 N</t>
  </si>
  <si>
    <t>Marek Kądzielawa</t>
  </si>
  <si>
    <t>Łukasz Małecki</t>
  </si>
  <si>
    <t>Wojciech Płaneta</t>
  </si>
  <si>
    <t>Daniel Pytlak</t>
  </si>
  <si>
    <t>Wiktoria Jasek</t>
  </si>
  <si>
    <t>2 T</t>
  </si>
  <si>
    <t>Krzysztof Jurczak</t>
  </si>
  <si>
    <t>Klaudia Kuboń</t>
  </si>
  <si>
    <t>Dawid Siwiec</t>
  </si>
  <si>
    <t>Emanuel Smołucha</t>
  </si>
  <si>
    <t>Agnieszka Wydziałkiewicz</t>
  </si>
  <si>
    <t>3A</t>
  </si>
  <si>
    <t>Kinga Zając</t>
  </si>
  <si>
    <t>Klaudia Kapusta</t>
  </si>
  <si>
    <t>3 F</t>
  </si>
  <si>
    <t>Michał Najdała</t>
  </si>
  <si>
    <t>3 Ib</t>
  </si>
  <si>
    <t>Kacper Niziołek</t>
  </si>
  <si>
    <t>Przemysław Kiełbasa</t>
  </si>
  <si>
    <t>3 N</t>
  </si>
  <si>
    <t>Jakub Król</t>
  </si>
  <si>
    <t>Witold Lis</t>
  </si>
  <si>
    <t>Grzegorz Szatko</t>
  </si>
  <si>
    <t>Ewa Przybyło</t>
  </si>
  <si>
    <t>4 F</t>
  </si>
  <si>
    <t>Mikołaj Możdżeń</t>
  </si>
  <si>
    <t>4 N</t>
  </si>
  <si>
    <t>Wojciech Rękas</t>
  </si>
  <si>
    <t>Daniel Siedlik</t>
  </si>
  <si>
    <t>Krzysztof Bortnowski</t>
  </si>
  <si>
    <t>nauczyciel</t>
  </si>
  <si>
    <t>?</t>
  </si>
  <si>
    <t>Paweł Golec</t>
  </si>
  <si>
    <t>Kamil Jackowski</t>
  </si>
  <si>
    <t>absolwent</t>
  </si>
  <si>
    <t>Tomasz Jaśkiewicz</t>
  </si>
  <si>
    <t>Jarosław Knapik</t>
  </si>
  <si>
    <t>Krystian Kobos</t>
  </si>
  <si>
    <t>Arkadiusz Krajewski</t>
  </si>
  <si>
    <t>Michał Niemiec</t>
  </si>
  <si>
    <t>Maciej Zaczyk</t>
  </si>
  <si>
    <t xml:space="preserve"> Śl.W.</t>
  </si>
  <si>
    <t>brak</t>
  </si>
  <si>
    <t>pop</t>
  </si>
  <si>
    <t>30/br</t>
  </si>
  <si>
    <t>7/br</t>
  </si>
  <si>
    <t>br</t>
  </si>
  <si>
    <t>76/sr</t>
  </si>
  <si>
    <t>235/sr</t>
  </si>
  <si>
    <t>pop+br</t>
  </si>
  <si>
    <t>24/sr</t>
  </si>
  <si>
    <t>sr</t>
  </si>
  <si>
    <t>18/sr</t>
  </si>
  <si>
    <t>8/br</t>
  </si>
  <si>
    <t>19/br</t>
  </si>
  <si>
    <t>zł</t>
  </si>
  <si>
    <t>zdobyte w 2015</t>
  </si>
  <si>
    <t>15/sr</t>
  </si>
  <si>
    <t>180/sr</t>
  </si>
  <si>
    <t>(+)9</t>
  </si>
  <si>
    <t>-</t>
  </si>
  <si>
    <t>90/sr</t>
  </si>
  <si>
    <r>
      <t xml:space="preserve">br </t>
    </r>
    <r>
      <rPr>
        <sz val="10"/>
        <color rgb="FFFF0000"/>
        <rFont val="Times New Roman"/>
        <family val="1"/>
        <charset val="238"/>
      </rPr>
      <t>(+)32</t>
    </r>
  </si>
  <si>
    <t>(+)4</t>
  </si>
  <si>
    <t>7-</t>
  </si>
  <si>
    <t>BRAK!</t>
  </si>
  <si>
    <r>
      <t xml:space="preserve">BRAK! </t>
    </r>
    <r>
      <rPr>
        <b/>
        <sz val="10"/>
        <color rgb="FFFF0000"/>
        <rFont val="Times New Roman"/>
        <family val="1"/>
        <charset val="238"/>
      </rPr>
      <t xml:space="preserve"> X</t>
    </r>
  </si>
  <si>
    <t>oddane</t>
  </si>
  <si>
    <t>BRAK!  X</t>
  </si>
  <si>
    <t>dostarcz.</t>
  </si>
  <si>
    <t>9-</t>
  </si>
  <si>
    <t>(+)49</t>
  </si>
  <si>
    <t>2/sr</t>
  </si>
  <si>
    <t>25/br</t>
  </si>
  <si>
    <t>20/sr</t>
  </si>
  <si>
    <t>13/br</t>
  </si>
  <si>
    <t>47/zł</t>
  </si>
  <si>
    <r>
      <t xml:space="preserve">pop </t>
    </r>
    <r>
      <rPr>
        <sz val="10"/>
        <color rgb="FFFF0000"/>
        <rFont val="Times New Roman"/>
        <family val="1"/>
        <charset val="238"/>
      </rPr>
      <t>(+)17</t>
    </r>
  </si>
  <si>
    <t>9/sr</t>
  </si>
  <si>
    <t>5/sr</t>
  </si>
  <si>
    <r>
      <t>pop</t>
    </r>
    <r>
      <rPr>
        <sz val="10"/>
        <color rgb="FFFF0000"/>
        <rFont val="Times New Roman"/>
        <family val="1"/>
        <charset val="238"/>
      </rPr>
      <t>(+)6</t>
    </r>
  </si>
  <si>
    <r>
      <t>TATRY+</t>
    </r>
    <r>
      <rPr>
        <sz val="10"/>
        <color rgb="FFFF0000"/>
        <rFont val="Times New Roman"/>
        <family val="1"/>
        <charset val="238"/>
      </rPr>
      <t>własne</t>
    </r>
  </si>
  <si>
    <t>14/sr</t>
  </si>
  <si>
    <t>9/br</t>
  </si>
  <si>
    <r>
      <t xml:space="preserve">br </t>
    </r>
    <r>
      <rPr>
        <sz val="10"/>
        <color rgb="FFFF0000"/>
        <rFont val="Times New Roman"/>
        <family val="1"/>
        <charset val="238"/>
      </rPr>
      <t>(+)40</t>
    </r>
  </si>
  <si>
    <t xml:space="preserve">Schr. PTTK Szyndzielnia - Klimczok </t>
  </si>
  <si>
    <t>576/zł</t>
  </si>
  <si>
    <t>wyciąg!</t>
  </si>
</sst>
</file>

<file path=xl/styles.xml><?xml version="1.0" encoding="utf-8"?>
<styleSheet xmlns="http://schemas.openxmlformats.org/spreadsheetml/2006/main">
  <fonts count="21">
    <font>
      <sz val="10"/>
      <name val="Arial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0"/>
      <color rgb="FF000000"/>
      <name val="Times New Roman"/>
      <family val="1"/>
      <charset val="238"/>
    </font>
    <font>
      <sz val="10"/>
      <color theme="1"/>
      <name val="Times New Roman"/>
      <family val="1"/>
      <charset val="238"/>
    </font>
    <font>
      <i/>
      <sz val="10"/>
      <color rgb="FF000000"/>
      <name val="Times New Roman"/>
      <family val="1"/>
      <charset val="238"/>
    </font>
    <font>
      <b/>
      <sz val="10"/>
      <color theme="1"/>
      <name val="Czcionka tekstu podstawowego"/>
      <charset val="238"/>
    </font>
    <font>
      <sz val="10"/>
      <color theme="1"/>
      <name val="Czcionka tekstu podstawowego"/>
      <family val="2"/>
      <charset val="238"/>
    </font>
    <font>
      <b/>
      <sz val="10"/>
      <color rgb="FFFF0000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color rgb="FFFF0000"/>
      <name val="Czcionka tekstu podstawowego"/>
      <charset val="238"/>
    </font>
    <font>
      <sz val="10"/>
      <color rgb="FFFF0000"/>
      <name val="Times New Roman"/>
      <family val="1"/>
      <charset val="238"/>
    </font>
    <font>
      <sz val="10"/>
      <color rgb="FFFF0000"/>
      <name val="Czcionka tekstu podstawowego"/>
      <family val="2"/>
      <charset val="238"/>
    </font>
    <font>
      <sz val="10"/>
      <name val="Czcionka tekstu podstawowego"/>
      <charset val="238"/>
    </font>
    <font>
      <b/>
      <sz val="10"/>
      <color rgb="FF00000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b/>
      <strike/>
      <sz val="10"/>
      <color rgb="FFFF0000"/>
      <name val="Times New Roman"/>
      <family val="1"/>
      <charset val="238"/>
    </font>
    <font>
      <strike/>
      <sz val="10"/>
      <color rgb="FFFF0000"/>
      <name val="Times New Roman"/>
      <family val="1"/>
      <charset val="238"/>
    </font>
    <font>
      <strike/>
      <sz val="10"/>
      <name val="Arial"/>
      <family val="2"/>
      <charset val="238"/>
    </font>
    <font>
      <sz val="10"/>
      <name val="Czcionka tekstu podstawowego"/>
      <family val="2"/>
      <charset val="23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3" fillId="0" borderId="5" xfId="0" applyFont="1" applyBorder="1" applyAlignment="1">
      <alignment wrapText="1"/>
    </xf>
    <xf numFmtId="0" fontId="3" fillId="0" borderId="4" xfId="0" applyNumberFormat="1" applyFont="1" applyBorder="1" applyAlignment="1">
      <alignment horizontal="center" wrapText="1"/>
    </xf>
    <xf numFmtId="0" fontId="3" fillId="0" borderId="6" xfId="0" applyFont="1" applyBorder="1" applyAlignment="1">
      <alignment wrapText="1"/>
    </xf>
    <xf numFmtId="0" fontId="3" fillId="0" borderId="7" xfId="0" applyNumberFormat="1" applyFont="1" applyBorder="1" applyAlignment="1">
      <alignment horizontal="center" wrapText="1"/>
    </xf>
    <xf numFmtId="0" fontId="4" fillId="0" borderId="6" xfId="0" applyFont="1" applyBorder="1" applyAlignment="1">
      <alignment wrapText="1"/>
    </xf>
    <xf numFmtId="0" fontId="4" fillId="0" borderId="7" xfId="0" applyNumberFormat="1" applyFont="1" applyBorder="1" applyAlignment="1">
      <alignment horizontal="center" wrapText="1"/>
    </xf>
    <xf numFmtId="0" fontId="5" fillId="0" borderId="6" xfId="0" applyFont="1" applyBorder="1" applyAlignment="1">
      <alignment wrapText="1"/>
    </xf>
    <xf numFmtId="0" fontId="5" fillId="0" borderId="7" xfId="0" applyNumberFormat="1" applyFont="1" applyBorder="1" applyAlignment="1">
      <alignment horizont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wrapText="1"/>
    </xf>
    <xf numFmtId="0" fontId="7" fillId="0" borderId="5" xfId="0" applyFont="1" applyBorder="1" applyAlignment="1">
      <alignment horizontal="center"/>
    </xf>
    <xf numFmtId="0" fontId="4" fillId="0" borderId="7" xfId="0" applyFont="1" applyBorder="1" applyAlignment="1">
      <alignment horizontal="center" wrapText="1"/>
    </xf>
    <xf numFmtId="0" fontId="8" fillId="0" borderId="7" xfId="0" applyFont="1" applyBorder="1" applyAlignment="1">
      <alignment horizontal="center" wrapText="1"/>
    </xf>
    <xf numFmtId="0" fontId="7" fillId="0" borderId="6" xfId="0" applyFont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7" fillId="0" borderId="0" xfId="0" applyFont="1"/>
    <xf numFmtId="0" fontId="7" fillId="0" borderId="0" xfId="0" applyNumberFormat="1" applyFont="1"/>
    <xf numFmtId="0" fontId="10" fillId="0" borderId="0" xfId="0" applyFont="1"/>
    <xf numFmtId="0" fontId="11" fillId="0" borderId="7" xfId="0" applyFont="1" applyBorder="1" applyAlignment="1">
      <alignment horizontal="center" wrapText="1"/>
    </xf>
    <xf numFmtId="0" fontId="12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wrapText="1"/>
    </xf>
    <xf numFmtId="0" fontId="3" fillId="0" borderId="9" xfId="0" applyNumberFormat="1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7" fillId="0" borderId="8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wrapText="1"/>
    </xf>
    <xf numFmtId="0" fontId="14" fillId="0" borderId="9" xfId="0" applyFont="1" applyBorder="1" applyAlignment="1">
      <alignment horizontal="center" wrapText="1"/>
    </xf>
    <xf numFmtId="0" fontId="15" fillId="0" borderId="7" xfId="0" applyFont="1" applyBorder="1" applyAlignment="1">
      <alignment horizontal="center" wrapText="1"/>
    </xf>
    <xf numFmtId="0" fontId="16" fillId="0" borderId="7" xfId="0" applyFont="1" applyBorder="1" applyAlignment="1">
      <alignment horizont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wrapText="1"/>
    </xf>
    <xf numFmtId="0" fontId="14" fillId="0" borderId="4" xfId="0" applyFont="1" applyBorder="1" applyAlignment="1">
      <alignment horizontal="center" wrapText="1"/>
    </xf>
    <xf numFmtId="0" fontId="11" fillId="0" borderId="4" xfId="0" applyFont="1" applyBorder="1" applyAlignment="1">
      <alignment horizontal="center" wrapText="1"/>
    </xf>
    <xf numFmtId="0" fontId="12" fillId="0" borderId="6" xfId="0" applyFont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0" fontId="7" fillId="0" borderId="5" xfId="0" applyFont="1" applyBorder="1"/>
    <xf numFmtId="0" fontId="3" fillId="0" borderId="10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1" xfId="0" applyFont="1" applyBorder="1" applyAlignment="1">
      <alignment wrapText="1"/>
    </xf>
    <xf numFmtId="0" fontId="3" fillId="0" borderId="10" xfId="0" applyNumberFormat="1" applyFont="1" applyBorder="1" applyAlignment="1">
      <alignment horizontal="center" wrapText="1"/>
    </xf>
    <xf numFmtId="0" fontId="14" fillId="0" borderId="10" xfId="0" applyFont="1" applyBorder="1" applyAlignment="1">
      <alignment horizontal="center" wrapText="1"/>
    </xf>
    <xf numFmtId="0" fontId="9" fillId="0" borderId="10" xfId="0" applyFont="1" applyBorder="1" applyAlignment="1">
      <alignment horizontal="center" wrapText="1"/>
    </xf>
    <xf numFmtId="0" fontId="7" fillId="0" borderId="11" xfId="0" applyFont="1" applyBorder="1" applyAlignment="1">
      <alignment horizontal="center"/>
    </xf>
    <xf numFmtId="0" fontId="9" fillId="0" borderId="4" xfId="0" applyFont="1" applyBorder="1" applyAlignment="1">
      <alignment horizontal="center" wrapText="1"/>
    </xf>
    <xf numFmtId="0" fontId="3" fillId="0" borderId="7" xfId="0" applyFont="1" applyBorder="1" applyAlignment="1">
      <alignment horizontal="center"/>
    </xf>
    <xf numFmtId="0" fontId="17" fillId="0" borderId="7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17" fillId="0" borderId="5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18" fillId="0" borderId="7" xfId="0" applyFont="1" applyBorder="1" applyAlignment="1">
      <alignment horizontal="center" wrapText="1"/>
    </xf>
    <xf numFmtId="0" fontId="9" fillId="0" borderId="7" xfId="0" applyFont="1" applyBorder="1" applyAlignment="1">
      <alignment horizontal="center" wrapText="1"/>
    </xf>
    <xf numFmtId="0" fontId="19" fillId="0" borderId="0" xfId="0" applyFont="1" applyAlignment="1">
      <alignment wrapText="1"/>
    </xf>
    <xf numFmtId="0" fontId="13" fillId="0" borderId="5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20" fillId="0" borderId="5" xfId="0" applyFont="1" applyBorder="1" applyAlignment="1">
      <alignment horizontal="center"/>
    </xf>
    <xf numFmtId="0" fontId="11" fillId="0" borderId="10" xfId="0" applyFont="1" applyBorder="1" applyAlignment="1">
      <alignment horizontal="center" wrapText="1"/>
    </xf>
    <xf numFmtId="0" fontId="7" fillId="0" borderId="12" xfId="0" applyFont="1" applyBorder="1"/>
    <xf numFmtId="0" fontId="7" fillId="0" borderId="13" xfId="0" applyFont="1" applyBorder="1"/>
    <xf numFmtId="0" fontId="7" fillId="0" borderId="16" xfId="0" applyFont="1" applyBorder="1"/>
    <xf numFmtId="0" fontId="6" fillId="0" borderId="14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6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wrapText="1"/>
    </xf>
    <xf numFmtId="0" fontId="8" fillId="0" borderId="10" xfId="0" applyFont="1" applyBorder="1" applyAlignment="1">
      <alignment horizontal="center" wrapText="1"/>
    </xf>
  </cellXfs>
  <cellStyles count="1">
    <cellStyle name="Normalny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Light16">
    <tableStyle name="MySqlDefault" pivot="0" table="0" count="2">
      <tableStyleElement type="wholeTable" dxfId="1"/>
      <tableStyleElement type="headerRow" dxfId="0"/>
    </tableStyle>
  </tableStyle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6"/>
  <sheetViews>
    <sheetView workbookViewId="0">
      <selection activeCell="E6" sqref="E6"/>
    </sheetView>
  </sheetViews>
  <sheetFormatPr defaultRowHeight="12.75"/>
  <cols>
    <col min="2" max="2" width="42.85546875" customWidth="1"/>
  </cols>
  <sheetData>
    <row r="1" spans="1:5" ht="38.25">
      <c r="A1" s="2" t="s">
        <v>6</v>
      </c>
      <c r="B1" s="2" t="s">
        <v>7</v>
      </c>
      <c r="C1" s="2" t="s">
        <v>8</v>
      </c>
      <c r="D1" s="2" t="s">
        <v>9</v>
      </c>
    </row>
    <row r="2" spans="1:5" s="3" customFormat="1">
      <c r="A2" s="1" t="s">
        <v>36</v>
      </c>
      <c r="B2" s="1" t="s">
        <v>38</v>
      </c>
      <c r="C2" s="1" t="s">
        <v>37</v>
      </c>
      <c r="D2" s="3">
        <v>2</v>
      </c>
    </row>
    <row r="3" spans="1:5" s="3" customFormat="1" ht="21.75" customHeight="1">
      <c r="A3" s="1" t="s">
        <v>36</v>
      </c>
      <c r="B3" s="1" t="s">
        <v>35</v>
      </c>
      <c r="C3" s="1" t="s">
        <v>37</v>
      </c>
      <c r="D3" s="3">
        <v>6</v>
      </c>
    </row>
    <row r="4" spans="1:5" s="3" customFormat="1" ht="19.5" customHeight="1">
      <c r="A4" s="1" t="s">
        <v>36</v>
      </c>
      <c r="B4" s="1" t="s">
        <v>74</v>
      </c>
      <c r="C4" s="1" t="s">
        <v>37</v>
      </c>
      <c r="D4" s="3">
        <v>3</v>
      </c>
    </row>
    <row r="5" spans="1:5" ht="25.5">
      <c r="A5" s="1" t="s">
        <v>36</v>
      </c>
      <c r="B5" s="1" t="s">
        <v>39</v>
      </c>
      <c r="C5" s="1" t="s">
        <v>37</v>
      </c>
      <c r="D5" s="3">
        <v>1</v>
      </c>
    </row>
    <row r="6" spans="1:5">
      <c r="E6">
        <f>SUM(D2:D5)</f>
        <v>12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E10"/>
  <sheetViews>
    <sheetView workbookViewId="0">
      <selection activeCell="E10" sqref="E10"/>
    </sheetView>
  </sheetViews>
  <sheetFormatPr defaultRowHeight="12.75"/>
  <cols>
    <col min="1" max="1" width="10.42578125" customWidth="1"/>
    <col min="2" max="2" width="42.42578125" customWidth="1"/>
  </cols>
  <sheetData>
    <row r="1" spans="1:5" ht="38.25">
      <c r="A1" s="2" t="s">
        <v>6</v>
      </c>
      <c r="B1" s="2" t="s">
        <v>7</v>
      </c>
      <c r="C1" s="2" t="s">
        <v>8</v>
      </c>
      <c r="D1" s="2" t="s">
        <v>9</v>
      </c>
    </row>
    <row r="2" spans="1:5" s="3" customFormat="1" ht="27" customHeight="1">
      <c r="A2" s="1" t="s">
        <v>17</v>
      </c>
      <c r="B2" s="1" t="s">
        <v>28</v>
      </c>
      <c r="C2" s="1" t="s">
        <v>37</v>
      </c>
      <c r="D2" s="3">
        <v>10</v>
      </c>
    </row>
    <row r="3" spans="1:5" s="3" customFormat="1" ht="27" customHeight="1">
      <c r="A3" s="1" t="s">
        <v>17</v>
      </c>
      <c r="B3" s="1" t="s">
        <v>27</v>
      </c>
      <c r="C3" s="1" t="s">
        <v>37</v>
      </c>
      <c r="D3" s="3">
        <v>4</v>
      </c>
    </row>
    <row r="4" spans="1:5" s="3" customFormat="1" ht="27" customHeight="1">
      <c r="A4" s="1" t="s">
        <v>17</v>
      </c>
      <c r="B4" s="1" t="s">
        <v>29</v>
      </c>
      <c r="C4" s="1" t="s">
        <v>18</v>
      </c>
      <c r="D4" s="3">
        <v>8</v>
      </c>
    </row>
    <row r="5" spans="1:5" s="3" customFormat="1" ht="27" customHeight="1">
      <c r="A5" s="1" t="s">
        <v>19</v>
      </c>
      <c r="B5" s="1" t="s">
        <v>30</v>
      </c>
      <c r="C5" s="1" t="s">
        <v>18</v>
      </c>
      <c r="D5" s="3">
        <v>6</v>
      </c>
    </row>
    <row r="6" spans="1:5" s="3" customFormat="1" ht="27" customHeight="1">
      <c r="A6" s="1" t="s">
        <v>19</v>
      </c>
      <c r="B6" s="1" t="s">
        <v>31</v>
      </c>
      <c r="C6" s="1" t="s">
        <v>18</v>
      </c>
      <c r="D6" s="3">
        <v>5</v>
      </c>
    </row>
    <row r="7" spans="1:5" s="3" customFormat="1" ht="27" customHeight="1">
      <c r="A7" s="1" t="s">
        <v>19</v>
      </c>
      <c r="B7" s="1" t="s">
        <v>32</v>
      </c>
      <c r="C7" s="1" t="s">
        <v>18</v>
      </c>
      <c r="D7" s="3">
        <v>6</v>
      </c>
    </row>
    <row r="8" spans="1:5" s="3" customFormat="1" ht="27" customHeight="1">
      <c r="A8" s="1" t="s">
        <v>19</v>
      </c>
      <c r="B8" s="1" t="s">
        <v>33</v>
      </c>
      <c r="C8" s="1" t="s">
        <v>18</v>
      </c>
      <c r="D8" s="3">
        <v>1</v>
      </c>
    </row>
    <row r="9" spans="1:5" s="3" customFormat="1" ht="27" customHeight="1">
      <c r="A9" s="1" t="s">
        <v>20</v>
      </c>
      <c r="B9" s="1" t="s">
        <v>34</v>
      </c>
      <c r="C9" s="1" t="s">
        <v>18</v>
      </c>
      <c r="D9" s="3">
        <v>8</v>
      </c>
    </row>
    <row r="10" spans="1:5">
      <c r="E10">
        <f>SUM(D2:D9)</f>
        <v>48</v>
      </c>
    </row>
  </sheetData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F18"/>
  <sheetViews>
    <sheetView workbookViewId="0">
      <selection activeCell="E18" sqref="E18"/>
    </sheetView>
  </sheetViews>
  <sheetFormatPr defaultRowHeight="12.75"/>
  <cols>
    <col min="1" max="1" width="11" customWidth="1"/>
    <col min="2" max="2" width="39.7109375" customWidth="1"/>
    <col min="4" max="4" width="9" customWidth="1"/>
  </cols>
  <sheetData>
    <row r="1" spans="1:6" ht="40.5" customHeight="1">
      <c r="A1" s="2" t="s">
        <v>6</v>
      </c>
      <c r="B1" s="2" t="s">
        <v>7</v>
      </c>
      <c r="C1" s="2" t="s">
        <v>8</v>
      </c>
      <c r="D1" s="2" t="s">
        <v>9</v>
      </c>
    </row>
    <row r="2" spans="1:6" ht="20.100000000000001" customHeight="1">
      <c r="A2" s="1" t="s">
        <v>21</v>
      </c>
      <c r="B2" s="1" t="s">
        <v>202</v>
      </c>
      <c r="C2" s="3" t="s">
        <v>0</v>
      </c>
      <c r="D2" s="3">
        <v>3</v>
      </c>
    </row>
    <row r="3" spans="1:6" ht="20.100000000000001" customHeight="1">
      <c r="A3" s="1" t="s">
        <v>21</v>
      </c>
      <c r="B3" s="1" t="s">
        <v>10</v>
      </c>
      <c r="C3" s="3" t="s">
        <v>0</v>
      </c>
      <c r="D3" s="3">
        <v>1</v>
      </c>
    </row>
    <row r="4" spans="1:6" ht="20.100000000000001" customHeight="1">
      <c r="A4" s="1" t="s">
        <v>21</v>
      </c>
      <c r="B4" s="1" t="s">
        <v>11</v>
      </c>
      <c r="C4" s="3" t="s">
        <v>0</v>
      </c>
      <c r="D4" s="3">
        <v>6</v>
      </c>
    </row>
    <row r="5" spans="1:6" ht="20.100000000000001" customHeight="1">
      <c r="A5" s="1" t="s">
        <v>22</v>
      </c>
      <c r="B5" s="1" t="s">
        <v>13</v>
      </c>
      <c r="C5" s="3" t="s">
        <v>0</v>
      </c>
      <c r="D5" s="3">
        <v>4</v>
      </c>
    </row>
    <row r="6" spans="1:6" ht="20.100000000000001" customHeight="1">
      <c r="A6" s="1" t="s">
        <v>22</v>
      </c>
      <c r="B6" s="1" t="s">
        <v>24</v>
      </c>
      <c r="C6" s="3" t="s">
        <v>0</v>
      </c>
      <c r="D6" s="3">
        <v>2</v>
      </c>
    </row>
    <row r="7" spans="1:6" ht="20.100000000000001" customHeight="1">
      <c r="A7" s="1" t="s">
        <v>22</v>
      </c>
      <c r="B7" s="3" t="s">
        <v>1</v>
      </c>
      <c r="C7" s="3" t="s">
        <v>0</v>
      </c>
      <c r="D7" s="3">
        <v>3</v>
      </c>
    </row>
    <row r="8" spans="1:6" ht="20.100000000000001" customHeight="1">
      <c r="A8" s="1" t="s">
        <v>22</v>
      </c>
      <c r="B8" s="3" t="s">
        <v>2</v>
      </c>
      <c r="C8" s="3" t="s">
        <v>0</v>
      </c>
      <c r="D8" s="3">
        <v>4</v>
      </c>
    </row>
    <row r="9" spans="1:6" ht="20.100000000000001" customHeight="1">
      <c r="A9" s="1" t="s">
        <v>22</v>
      </c>
      <c r="B9" s="3" t="s">
        <v>3</v>
      </c>
      <c r="C9" s="3" t="s">
        <v>0</v>
      </c>
      <c r="D9" s="3">
        <v>3</v>
      </c>
    </row>
    <row r="10" spans="1:6" ht="20.100000000000001" customHeight="1">
      <c r="A10" s="1" t="s">
        <v>22</v>
      </c>
      <c r="B10" s="1" t="s">
        <v>12</v>
      </c>
      <c r="C10" s="3" t="s">
        <v>0</v>
      </c>
      <c r="D10" s="3">
        <v>7</v>
      </c>
    </row>
    <row r="11" spans="1:6" ht="26.25" customHeight="1">
      <c r="A11" s="1" t="s">
        <v>22</v>
      </c>
      <c r="B11" s="1" t="s">
        <v>14</v>
      </c>
      <c r="C11" s="3" t="s">
        <v>0</v>
      </c>
      <c r="D11" s="3">
        <v>1</v>
      </c>
    </row>
    <row r="12" spans="1:6" ht="25.5" customHeight="1">
      <c r="A12" s="1" t="s">
        <v>22</v>
      </c>
      <c r="B12" s="1" t="s">
        <v>15</v>
      </c>
      <c r="C12" s="3" t="s">
        <v>0</v>
      </c>
      <c r="D12" s="3">
        <v>1</v>
      </c>
    </row>
    <row r="13" spans="1:6" ht="20.100000000000001" customHeight="1">
      <c r="A13" s="58" t="s">
        <v>23</v>
      </c>
      <c r="B13" s="58" t="s">
        <v>4</v>
      </c>
      <c r="C13" s="58" t="s">
        <v>0</v>
      </c>
      <c r="D13" s="58" t="s">
        <v>187</v>
      </c>
      <c r="F13" s="1" t="s">
        <v>204</v>
      </c>
    </row>
    <row r="14" spans="1:6" ht="20.100000000000001" customHeight="1">
      <c r="A14" s="1" t="s">
        <v>23</v>
      </c>
      <c r="B14" s="1" t="s">
        <v>16</v>
      </c>
      <c r="C14" s="3" t="s">
        <v>0</v>
      </c>
      <c r="D14" s="3">
        <v>1</v>
      </c>
    </row>
    <row r="15" spans="1:6" ht="20.100000000000001" customHeight="1">
      <c r="A15" s="1" t="s">
        <v>23</v>
      </c>
      <c r="B15" s="1" t="s">
        <v>25</v>
      </c>
      <c r="C15" s="3" t="s">
        <v>0</v>
      </c>
      <c r="D15" s="3">
        <v>1</v>
      </c>
    </row>
    <row r="16" spans="1:6" ht="20.100000000000001" customHeight="1">
      <c r="A16" s="1" t="s">
        <v>23</v>
      </c>
      <c r="B16" s="1" t="s">
        <v>26</v>
      </c>
      <c r="C16" s="3" t="s">
        <v>0</v>
      </c>
      <c r="D16" s="3">
        <v>3</v>
      </c>
    </row>
    <row r="17" spans="1:5" ht="20.100000000000001" customHeight="1">
      <c r="A17" s="1" t="s">
        <v>23</v>
      </c>
      <c r="B17" s="3" t="s">
        <v>5</v>
      </c>
      <c r="C17" s="3" t="s">
        <v>0</v>
      </c>
      <c r="D17" s="3">
        <v>2</v>
      </c>
    </row>
    <row r="18" spans="1:5">
      <c r="A18" s="3"/>
      <c r="B18" s="3"/>
      <c r="C18" s="3"/>
      <c r="D18" s="3"/>
      <c r="E18">
        <f>SUM(D2:D17)</f>
        <v>42</v>
      </c>
    </row>
  </sheetData>
  <phoneticPr fontId="1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E9"/>
  <sheetViews>
    <sheetView workbookViewId="0">
      <selection activeCell="E9" sqref="E9"/>
    </sheetView>
  </sheetViews>
  <sheetFormatPr defaultRowHeight="12.75"/>
  <cols>
    <col min="2" max="2" width="40.85546875" customWidth="1"/>
  </cols>
  <sheetData>
    <row r="1" spans="1:5" ht="38.25">
      <c r="A1" s="2" t="s">
        <v>6</v>
      </c>
      <c r="B1" s="2" t="s">
        <v>7</v>
      </c>
      <c r="C1" s="2" t="s">
        <v>8</v>
      </c>
      <c r="D1" s="2" t="s">
        <v>9</v>
      </c>
    </row>
    <row r="2" spans="1:5" s="3" customFormat="1" ht="20.100000000000001" customHeight="1">
      <c r="A2" s="3" t="s">
        <v>40</v>
      </c>
      <c r="B2" s="1" t="s">
        <v>44</v>
      </c>
      <c r="C2" s="3" t="s">
        <v>41</v>
      </c>
      <c r="D2" s="3">
        <v>3</v>
      </c>
    </row>
    <row r="3" spans="1:5" s="3" customFormat="1" ht="20.100000000000001" customHeight="1">
      <c r="A3" s="3" t="s">
        <v>40</v>
      </c>
      <c r="B3" s="1" t="s">
        <v>45</v>
      </c>
      <c r="C3" s="3" t="s">
        <v>41</v>
      </c>
      <c r="D3" s="3">
        <v>3</v>
      </c>
    </row>
    <row r="4" spans="1:5" s="3" customFormat="1" ht="20.100000000000001" customHeight="1">
      <c r="A4" s="3" t="s">
        <v>42</v>
      </c>
      <c r="B4" s="3" t="s">
        <v>43</v>
      </c>
      <c r="C4" s="3" t="s">
        <v>41</v>
      </c>
      <c r="D4" s="3">
        <v>6</v>
      </c>
    </row>
    <row r="5" spans="1:5" s="3" customFormat="1" ht="20.100000000000001" customHeight="1">
      <c r="A5" s="3" t="s">
        <v>42</v>
      </c>
      <c r="B5" s="1" t="s">
        <v>46</v>
      </c>
      <c r="C5" s="3" t="s">
        <v>41</v>
      </c>
      <c r="D5" s="3">
        <v>6</v>
      </c>
    </row>
    <row r="6" spans="1:5" s="3" customFormat="1" ht="20.100000000000001" customHeight="1">
      <c r="A6" s="3" t="s">
        <v>42</v>
      </c>
      <c r="B6" s="1" t="s">
        <v>49</v>
      </c>
      <c r="C6" s="3" t="s">
        <v>41</v>
      </c>
      <c r="D6" s="3">
        <v>3</v>
      </c>
    </row>
    <row r="7" spans="1:5" s="3" customFormat="1" ht="20.100000000000001" customHeight="1">
      <c r="A7" s="3" t="s">
        <v>42</v>
      </c>
      <c r="B7" s="1" t="s">
        <v>48</v>
      </c>
      <c r="C7" s="3" t="s">
        <v>41</v>
      </c>
      <c r="D7" s="3">
        <v>6</v>
      </c>
    </row>
    <row r="8" spans="1:5" s="3" customFormat="1" ht="20.100000000000001" customHeight="1">
      <c r="A8" s="3" t="s">
        <v>42</v>
      </c>
      <c r="B8" s="1" t="s">
        <v>47</v>
      </c>
      <c r="C8" s="3" t="s">
        <v>41</v>
      </c>
      <c r="D8" s="3">
        <v>4</v>
      </c>
    </row>
    <row r="9" spans="1:5">
      <c r="E9">
        <f>SUM(D2:D8)</f>
        <v>31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21"/>
  <sheetViews>
    <sheetView workbookViewId="0">
      <selection activeCell="E21" sqref="E21"/>
    </sheetView>
  </sheetViews>
  <sheetFormatPr defaultRowHeight="12.75"/>
  <cols>
    <col min="1" max="1" width="10.7109375" customWidth="1"/>
    <col min="2" max="2" width="45.7109375" customWidth="1"/>
  </cols>
  <sheetData>
    <row r="1" spans="1:4" ht="38.25">
      <c r="A1" s="2" t="s">
        <v>6</v>
      </c>
      <c r="B1" s="2" t="s">
        <v>7</v>
      </c>
      <c r="C1" s="2" t="s">
        <v>8</v>
      </c>
      <c r="D1" s="2" t="s">
        <v>9</v>
      </c>
    </row>
    <row r="2" spans="1:4" s="3" customFormat="1" ht="18" customHeight="1">
      <c r="A2" s="1" t="s">
        <v>52</v>
      </c>
      <c r="B2" s="1" t="s">
        <v>55</v>
      </c>
      <c r="C2" s="1" t="s">
        <v>50</v>
      </c>
      <c r="D2" s="3">
        <v>10</v>
      </c>
    </row>
    <row r="3" spans="1:4" s="3" customFormat="1" ht="18" customHeight="1">
      <c r="A3" s="1" t="s">
        <v>53</v>
      </c>
      <c r="B3" s="1" t="s">
        <v>56</v>
      </c>
      <c r="C3" s="1" t="s">
        <v>50</v>
      </c>
      <c r="D3" s="3">
        <v>4</v>
      </c>
    </row>
    <row r="4" spans="1:4" s="3" customFormat="1" ht="18" customHeight="1">
      <c r="A4" s="1" t="s">
        <v>53</v>
      </c>
      <c r="B4" s="1" t="s">
        <v>57</v>
      </c>
      <c r="C4" s="3" t="s">
        <v>50</v>
      </c>
      <c r="D4" s="3">
        <v>5</v>
      </c>
    </row>
    <row r="5" spans="1:4" s="3" customFormat="1" ht="18" customHeight="1">
      <c r="A5" s="1" t="s">
        <v>53</v>
      </c>
      <c r="B5" s="1" t="s">
        <v>58</v>
      </c>
      <c r="C5" s="3" t="s">
        <v>50</v>
      </c>
      <c r="D5" s="3">
        <v>5</v>
      </c>
    </row>
    <row r="6" spans="1:4" s="3" customFormat="1" ht="18" customHeight="1">
      <c r="A6" s="1" t="s">
        <v>53</v>
      </c>
      <c r="B6" s="1" t="s">
        <v>59</v>
      </c>
      <c r="C6" s="3" t="s">
        <v>50</v>
      </c>
      <c r="D6" s="3">
        <v>6</v>
      </c>
    </row>
    <row r="7" spans="1:4" s="3" customFormat="1" ht="18" customHeight="1">
      <c r="A7" s="1" t="s">
        <v>53</v>
      </c>
      <c r="B7" s="1" t="s">
        <v>60</v>
      </c>
      <c r="C7" s="3" t="s">
        <v>50</v>
      </c>
      <c r="D7" s="3">
        <v>3</v>
      </c>
    </row>
    <row r="8" spans="1:4" s="3" customFormat="1" ht="18" customHeight="1">
      <c r="A8" s="1" t="s">
        <v>53</v>
      </c>
      <c r="B8" s="1" t="s">
        <v>61</v>
      </c>
      <c r="C8" s="1" t="s">
        <v>50</v>
      </c>
      <c r="D8" s="3">
        <v>3</v>
      </c>
    </row>
    <row r="9" spans="1:4" s="3" customFormat="1" ht="18" customHeight="1">
      <c r="A9" s="1" t="s">
        <v>54</v>
      </c>
      <c r="B9" s="1" t="s">
        <v>70</v>
      </c>
      <c r="C9" s="1" t="s">
        <v>51</v>
      </c>
      <c r="D9" s="3">
        <v>1</v>
      </c>
    </row>
    <row r="10" spans="1:4" s="3" customFormat="1" ht="18" customHeight="1">
      <c r="A10" s="1" t="s">
        <v>54</v>
      </c>
      <c r="B10" s="1" t="s">
        <v>63</v>
      </c>
      <c r="C10" s="1" t="s">
        <v>51</v>
      </c>
      <c r="D10" s="3">
        <v>8</v>
      </c>
    </row>
    <row r="11" spans="1:4" s="3" customFormat="1" ht="18" customHeight="1">
      <c r="A11" s="1" t="s">
        <v>54</v>
      </c>
      <c r="B11" s="1" t="s">
        <v>64</v>
      </c>
      <c r="C11" s="1" t="s">
        <v>51</v>
      </c>
      <c r="D11" s="3">
        <v>6</v>
      </c>
    </row>
    <row r="12" spans="1:4" s="3" customFormat="1" ht="18" customHeight="1">
      <c r="A12" s="1" t="s">
        <v>54</v>
      </c>
      <c r="B12" s="1" t="s">
        <v>62</v>
      </c>
      <c r="C12" s="1" t="s">
        <v>51</v>
      </c>
      <c r="D12" s="3">
        <v>3</v>
      </c>
    </row>
    <row r="13" spans="1:4" s="3" customFormat="1" ht="18" customHeight="1">
      <c r="A13" s="1" t="s">
        <v>54</v>
      </c>
      <c r="B13" s="1" t="s">
        <v>65</v>
      </c>
      <c r="C13" s="1" t="s">
        <v>51</v>
      </c>
      <c r="D13" s="3">
        <v>2</v>
      </c>
    </row>
    <row r="14" spans="1:4" s="3" customFormat="1" ht="18" customHeight="1">
      <c r="A14" s="1" t="s">
        <v>54</v>
      </c>
      <c r="B14" s="1" t="s">
        <v>66</v>
      </c>
      <c r="C14" s="1" t="s">
        <v>51</v>
      </c>
      <c r="D14" s="3">
        <v>3</v>
      </c>
    </row>
    <row r="15" spans="1:4" s="3" customFormat="1" ht="18" customHeight="1">
      <c r="A15" s="1" t="s">
        <v>54</v>
      </c>
      <c r="B15" s="1" t="s">
        <v>67</v>
      </c>
      <c r="C15" s="1" t="s">
        <v>51</v>
      </c>
      <c r="D15" s="3">
        <v>1</v>
      </c>
    </row>
    <row r="16" spans="1:4" s="3" customFormat="1" ht="18" customHeight="1">
      <c r="A16" s="1" t="s">
        <v>54</v>
      </c>
      <c r="B16" s="1" t="s">
        <v>68</v>
      </c>
      <c r="C16" s="1" t="s">
        <v>51</v>
      </c>
      <c r="D16" s="3">
        <v>1</v>
      </c>
    </row>
    <row r="17" spans="1:5" s="3" customFormat="1" ht="18" customHeight="1">
      <c r="A17" s="1" t="s">
        <v>54</v>
      </c>
      <c r="B17" s="1" t="s">
        <v>69</v>
      </c>
      <c r="C17" s="1" t="s">
        <v>51</v>
      </c>
      <c r="D17" s="3">
        <v>2</v>
      </c>
    </row>
    <row r="18" spans="1:5" s="3" customFormat="1" ht="18" customHeight="1">
      <c r="A18" s="1" t="s">
        <v>54</v>
      </c>
      <c r="B18" s="1" t="s">
        <v>71</v>
      </c>
      <c r="C18" s="1" t="s">
        <v>51</v>
      </c>
      <c r="D18" s="3">
        <v>2</v>
      </c>
    </row>
    <row r="19" spans="1:5" s="3" customFormat="1" ht="18" customHeight="1">
      <c r="A19" s="1" t="s">
        <v>54</v>
      </c>
      <c r="B19" s="1" t="s">
        <v>72</v>
      </c>
      <c r="C19" s="1" t="s">
        <v>51</v>
      </c>
      <c r="D19" s="3">
        <v>2</v>
      </c>
    </row>
    <row r="20" spans="1:5" ht="18" customHeight="1">
      <c r="A20" s="1" t="s">
        <v>54</v>
      </c>
      <c r="B20" s="1" t="s">
        <v>73</v>
      </c>
      <c r="C20" s="1" t="s">
        <v>51</v>
      </c>
      <c r="D20" s="3">
        <v>1</v>
      </c>
    </row>
    <row r="21" spans="1:5">
      <c r="E21">
        <f>SUM(D2:D20)</f>
        <v>68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R60"/>
  <sheetViews>
    <sheetView tabSelected="1" zoomScaleNormal="100" workbookViewId="0">
      <selection activeCell="Q8" sqref="Q8:R8"/>
    </sheetView>
  </sheetViews>
  <sheetFormatPr defaultRowHeight="12.75"/>
  <cols>
    <col min="1" max="1" width="5.140625" style="18" customWidth="1"/>
    <col min="2" max="2" width="21.85546875" style="19" customWidth="1"/>
    <col min="3" max="3" width="9.28515625" style="20" customWidth="1"/>
    <col min="4" max="6" width="7.7109375" style="19" customWidth="1"/>
    <col min="7" max="7" width="8.28515625" style="19" customWidth="1"/>
    <col min="8" max="8" width="7.7109375" style="19" customWidth="1"/>
    <col min="9" max="9" width="8.7109375" style="19" customWidth="1"/>
    <col min="10" max="10" width="6.7109375" style="19" customWidth="1"/>
    <col min="11" max="11" width="9.140625" style="19" customWidth="1"/>
    <col min="12" max="12" width="9.42578125" style="61" customWidth="1"/>
    <col min="13" max="13" width="9.42578125" style="19" customWidth="1"/>
    <col min="14" max="14" width="9.7109375" style="19" customWidth="1"/>
    <col min="15" max="15" width="8.42578125" style="19" customWidth="1"/>
    <col min="16" max="16384" width="9.140625" style="19"/>
  </cols>
  <sheetData>
    <row r="1" spans="1:18" ht="13.5" thickBot="1">
      <c r="A1" s="72" t="s">
        <v>75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</row>
    <row r="2" spans="1:18" ht="17.25" customHeight="1" thickBot="1">
      <c r="A2" s="73" t="s">
        <v>76</v>
      </c>
      <c r="B2" s="73" t="s">
        <v>77</v>
      </c>
      <c r="C2" s="75" t="s">
        <v>78</v>
      </c>
      <c r="D2" s="77" t="s">
        <v>79</v>
      </c>
      <c r="E2" s="78"/>
      <c r="F2" s="78"/>
      <c r="G2" s="78"/>
      <c r="H2" s="78"/>
      <c r="I2" s="79"/>
      <c r="J2" s="73" t="s">
        <v>80</v>
      </c>
      <c r="K2" s="73" t="s">
        <v>81</v>
      </c>
      <c r="L2" s="73" t="s">
        <v>82</v>
      </c>
      <c r="M2" s="77" t="s">
        <v>83</v>
      </c>
      <c r="N2" s="79"/>
      <c r="O2" s="73" t="s">
        <v>84</v>
      </c>
    </row>
    <row r="3" spans="1:18" ht="27.75" customHeight="1" thickBot="1">
      <c r="A3" s="74"/>
      <c r="B3" s="74"/>
      <c r="C3" s="76"/>
      <c r="D3" s="24" t="s">
        <v>85</v>
      </c>
      <c r="E3" s="30" t="s">
        <v>86</v>
      </c>
      <c r="F3" s="30" t="s">
        <v>158</v>
      </c>
      <c r="G3" s="30" t="s">
        <v>198</v>
      </c>
      <c r="H3" s="30" t="s">
        <v>87</v>
      </c>
      <c r="I3" s="30" t="s">
        <v>88</v>
      </c>
      <c r="J3" s="74"/>
      <c r="K3" s="74"/>
      <c r="L3" s="74"/>
      <c r="M3" s="24" t="s">
        <v>89</v>
      </c>
      <c r="N3" s="24" t="s">
        <v>90</v>
      </c>
      <c r="O3" s="74"/>
    </row>
    <row r="4" spans="1:18" ht="18" customHeight="1" thickBot="1">
      <c r="A4" s="12">
        <v>1</v>
      </c>
      <c r="B4" s="4" t="s">
        <v>91</v>
      </c>
      <c r="C4" s="5" t="s">
        <v>92</v>
      </c>
      <c r="D4" s="13"/>
      <c r="E4" s="13"/>
      <c r="F4" s="13"/>
      <c r="G4" s="13"/>
      <c r="H4" s="13"/>
      <c r="I4" s="13"/>
      <c r="J4" s="13"/>
      <c r="K4" s="31">
        <f t="shared" ref="K4:K51" si="0">SUM(D4:J4)</f>
        <v>0</v>
      </c>
      <c r="L4" s="50" t="s">
        <v>177</v>
      </c>
      <c r="M4" s="13"/>
      <c r="N4" s="31"/>
      <c r="O4" s="14"/>
    </row>
    <row r="5" spans="1:18" ht="18" customHeight="1" thickBot="1">
      <c r="A5" s="12">
        <v>2</v>
      </c>
      <c r="B5" s="6" t="s">
        <v>93</v>
      </c>
      <c r="C5" s="7" t="s">
        <v>92</v>
      </c>
      <c r="D5" s="13"/>
      <c r="E5" s="13"/>
      <c r="F5" s="13"/>
      <c r="G5" s="13"/>
      <c r="H5" s="13"/>
      <c r="I5" s="13"/>
      <c r="J5" s="13"/>
      <c r="K5" s="31">
        <f t="shared" si="0"/>
        <v>0</v>
      </c>
      <c r="L5" s="50" t="s">
        <v>177</v>
      </c>
      <c r="M5" s="13"/>
      <c r="N5" s="31"/>
      <c r="O5" s="14"/>
    </row>
    <row r="6" spans="1:18" ht="18" customHeight="1" thickBot="1">
      <c r="A6" s="12">
        <v>3</v>
      </c>
      <c r="B6" s="6" t="s">
        <v>94</v>
      </c>
      <c r="C6" s="7" t="s">
        <v>95</v>
      </c>
      <c r="D6" s="15"/>
      <c r="E6" s="15"/>
      <c r="F6" s="15"/>
      <c r="G6" s="15"/>
      <c r="H6" s="15"/>
      <c r="I6" s="15"/>
      <c r="J6" s="15"/>
      <c r="K6" s="31">
        <f t="shared" si="0"/>
        <v>0</v>
      </c>
      <c r="L6" s="50" t="s">
        <v>177</v>
      </c>
      <c r="M6" s="13"/>
      <c r="N6" s="33"/>
      <c r="O6" s="14"/>
    </row>
    <row r="7" spans="1:18" ht="18" customHeight="1" thickBot="1">
      <c r="A7" s="12">
        <v>4</v>
      </c>
      <c r="B7" s="6" t="s">
        <v>96</v>
      </c>
      <c r="C7" s="7" t="s">
        <v>95</v>
      </c>
      <c r="D7" s="13"/>
      <c r="E7" s="13"/>
      <c r="F7" s="13"/>
      <c r="G7" s="13"/>
      <c r="H7" s="13"/>
      <c r="I7" s="13">
        <v>68</v>
      </c>
      <c r="J7" s="13"/>
      <c r="K7" s="31">
        <f t="shared" si="0"/>
        <v>68</v>
      </c>
      <c r="L7" s="50" t="s">
        <v>97</v>
      </c>
      <c r="M7" s="13"/>
      <c r="N7" s="31" t="s">
        <v>160</v>
      </c>
      <c r="O7" s="14" t="s">
        <v>170</v>
      </c>
    </row>
    <row r="8" spans="1:18" ht="18" customHeight="1" thickBot="1">
      <c r="A8" s="12">
        <v>5</v>
      </c>
      <c r="B8" s="6" t="s">
        <v>98</v>
      </c>
      <c r="C8" s="7" t="s">
        <v>95</v>
      </c>
      <c r="D8" s="13"/>
      <c r="E8" s="13"/>
      <c r="F8" s="13"/>
      <c r="G8" s="13"/>
      <c r="H8" s="13"/>
      <c r="I8" s="13">
        <v>68</v>
      </c>
      <c r="J8" s="13"/>
      <c r="K8" s="31">
        <f t="shared" si="0"/>
        <v>68</v>
      </c>
      <c r="L8" s="53" t="s">
        <v>185</v>
      </c>
      <c r="M8" s="22"/>
      <c r="N8" s="31" t="s">
        <v>160</v>
      </c>
      <c r="O8" s="14" t="s">
        <v>170</v>
      </c>
      <c r="Q8" s="70" t="s">
        <v>173</v>
      </c>
      <c r="R8" s="71"/>
    </row>
    <row r="9" spans="1:18" ht="18" customHeight="1" thickBot="1">
      <c r="A9" s="12">
        <v>6</v>
      </c>
      <c r="B9" s="6" t="s">
        <v>99</v>
      </c>
      <c r="C9" s="7" t="s">
        <v>95</v>
      </c>
      <c r="D9" s="13"/>
      <c r="E9" s="13"/>
      <c r="F9" s="13"/>
      <c r="G9" s="13"/>
      <c r="H9" s="13"/>
      <c r="I9" s="13"/>
      <c r="J9" s="13"/>
      <c r="K9" s="31">
        <f t="shared" si="0"/>
        <v>0</v>
      </c>
      <c r="L9" s="50" t="s">
        <v>177</v>
      </c>
      <c r="M9" s="13"/>
      <c r="N9" s="31"/>
      <c r="O9" s="14"/>
      <c r="Q9" s="68" t="s">
        <v>160</v>
      </c>
      <c r="R9" s="68">
        <f>COUNTIF(N4:N51,"pop")</f>
        <v>14</v>
      </c>
    </row>
    <row r="10" spans="1:18" ht="18" customHeight="1" thickBot="1">
      <c r="A10" s="12">
        <v>7</v>
      </c>
      <c r="B10" s="6" t="s">
        <v>100</v>
      </c>
      <c r="C10" s="7" t="s">
        <v>95</v>
      </c>
      <c r="D10" s="13"/>
      <c r="E10" s="13"/>
      <c r="F10" s="13"/>
      <c r="G10" s="13"/>
      <c r="H10" s="13"/>
      <c r="I10" s="13"/>
      <c r="J10" s="13"/>
      <c r="K10" s="31">
        <f t="shared" si="0"/>
        <v>0</v>
      </c>
      <c r="L10" s="50" t="s">
        <v>177</v>
      </c>
      <c r="M10" s="13"/>
      <c r="N10" s="31"/>
      <c r="O10" s="14"/>
      <c r="Q10" s="67" t="s">
        <v>166</v>
      </c>
      <c r="R10" s="67">
        <f>COUNTIF(N4:N51,"pop+br")</f>
        <v>8</v>
      </c>
    </row>
    <row r="11" spans="1:18" ht="18" customHeight="1" thickBot="1">
      <c r="A11" s="12">
        <v>8</v>
      </c>
      <c r="B11" s="6" t="s">
        <v>101</v>
      </c>
      <c r="C11" s="7" t="s">
        <v>95</v>
      </c>
      <c r="D11" s="13"/>
      <c r="E11" s="13"/>
      <c r="F11" s="13"/>
      <c r="G11" s="13"/>
      <c r="H11" s="13"/>
      <c r="I11" s="13">
        <v>68</v>
      </c>
      <c r="J11" s="13"/>
      <c r="K11" s="31">
        <f t="shared" si="0"/>
        <v>68</v>
      </c>
      <c r="L11" s="50" t="s">
        <v>97</v>
      </c>
      <c r="M11" s="13"/>
      <c r="N11" s="31" t="s">
        <v>160</v>
      </c>
      <c r="O11" s="14" t="s">
        <v>170</v>
      </c>
      <c r="Q11" s="67" t="s">
        <v>163</v>
      </c>
      <c r="R11" s="67">
        <f>COUNTIF(N4:N51,"br")</f>
        <v>3</v>
      </c>
    </row>
    <row r="12" spans="1:18" ht="18" customHeight="1" thickBot="1">
      <c r="A12" s="12">
        <v>9</v>
      </c>
      <c r="B12" s="6" t="s">
        <v>102</v>
      </c>
      <c r="C12" s="7" t="s">
        <v>103</v>
      </c>
      <c r="D12" s="13"/>
      <c r="E12" s="13"/>
      <c r="F12" s="13"/>
      <c r="G12" s="13"/>
      <c r="H12" s="13"/>
      <c r="I12" s="13">
        <v>68</v>
      </c>
      <c r="J12" s="13"/>
      <c r="K12" s="31">
        <f t="shared" si="0"/>
        <v>68</v>
      </c>
      <c r="L12" s="50" t="s">
        <v>97</v>
      </c>
      <c r="M12" s="13"/>
      <c r="N12" s="34" t="s">
        <v>160</v>
      </c>
      <c r="O12" s="14" t="s">
        <v>170</v>
      </c>
      <c r="Q12" s="67" t="s">
        <v>168</v>
      </c>
      <c r="R12" s="67">
        <f>COUNTIF(N4:N51,"sr")</f>
        <v>3</v>
      </c>
    </row>
    <row r="13" spans="1:18" ht="18" customHeight="1" thickBot="1">
      <c r="A13" s="12">
        <v>10</v>
      </c>
      <c r="B13" s="8" t="s">
        <v>104</v>
      </c>
      <c r="C13" s="5" t="s">
        <v>105</v>
      </c>
      <c r="D13" s="13">
        <v>12</v>
      </c>
      <c r="E13" s="13"/>
      <c r="F13" s="13">
        <v>42</v>
      </c>
      <c r="G13" s="13"/>
      <c r="H13" s="13">
        <v>31</v>
      </c>
      <c r="I13" s="13">
        <v>68</v>
      </c>
      <c r="J13" s="13">
        <v>45</v>
      </c>
      <c r="K13" s="31">
        <f t="shared" si="0"/>
        <v>198</v>
      </c>
      <c r="L13" s="50" t="s">
        <v>97</v>
      </c>
      <c r="M13" s="13"/>
      <c r="N13" s="31" t="s">
        <v>166</v>
      </c>
      <c r="O13" s="14" t="s">
        <v>169</v>
      </c>
      <c r="Q13" s="67" t="s">
        <v>172</v>
      </c>
      <c r="R13" s="69">
        <f>COUNTIF(N4:N51,"zł")</f>
        <v>1</v>
      </c>
    </row>
    <row r="14" spans="1:18" ht="18" customHeight="1" thickBot="1">
      <c r="A14" s="12">
        <v>11</v>
      </c>
      <c r="B14" s="6" t="s">
        <v>106</v>
      </c>
      <c r="C14" s="5" t="s">
        <v>105</v>
      </c>
      <c r="D14" s="13">
        <v>12</v>
      </c>
      <c r="E14" s="13">
        <v>48</v>
      </c>
      <c r="F14" s="13"/>
      <c r="G14" s="13"/>
      <c r="H14" s="13">
        <v>31</v>
      </c>
      <c r="I14" s="13">
        <v>68</v>
      </c>
      <c r="J14" s="13">
        <v>45</v>
      </c>
      <c r="K14" s="31">
        <f t="shared" si="0"/>
        <v>204</v>
      </c>
      <c r="L14" s="50" t="s">
        <v>97</v>
      </c>
      <c r="M14" s="13"/>
      <c r="N14" s="31" t="s">
        <v>166</v>
      </c>
      <c r="O14" s="14" t="s">
        <v>167</v>
      </c>
      <c r="R14" s="41">
        <f>SUM(R9:R13)</f>
        <v>29</v>
      </c>
    </row>
    <row r="15" spans="1:18" ht="18" customHeight="1" thickBot="1">
      <c r="A15" s="12">
        <v>12</v>
      </c>
      <c r="B15" s="6" t="s">
        <v>107</v>
      </c>
      <c r="C15" s="7" t="s">
        <v>108</v>
      </c>
      <c r="D15" s="13">
        <v>12</v>
      </c>
      <c r="E15" s="13"/>
      <c r="F15" s="13">
        <v>42</v>
      </c>
      <c r="G15" s="13"/>
      <c r="H15" s="13">
        <v>31</v>
      </c>
      <c r="I15" s="13"/>
      <c r="J15" s="13" t="s">
        <v>181</v>
      </c>
      <c r="K15" s="31">
        <f t="shared" si="0"/>
        <v>85</v>
      </c>
      <c r="L15" s="51" t="s">
        <v>183</v>
      </c>
      <c r="M15" s="22"/>
      <c r="N15" s="31" t="s">
        <v>160</v>
      </c>
      <c r="O15" s="14" t="s">
        <v>190</v>
      </c>
    </row>
    <row r="16" spans="1:18" ht="18" customHeight="1" thickBot="1">
      <c r="A16" s="12">
        <v>13</v>
      </c>
      <c r="B16" s="6" t="s">
        <v>109</v>
      </c>
      <c r="C16" s="7" t="s">
        <v>108</v>
      </c>
      <c r="D16" s="13"/>
      <c r="E16" s="13"/>
      <c r="F16" s="13"/>
      <c r="G16" s="13"/>
      <c r="H16" s="13">
        <v>31</v>
      </c>
      <c r="I16" s="13"/>
      <c r="J16" s="13"/>
      <c r="K16" s="31">
        <f t="shared" si="0"/>
        <v>31</v>
      </c>
      <c r="L16" s="50" t="s">
        <v>159</v>
      </c>
      <c r="M16" s="13"/>
      <c r="N16" s="31"/>
      <c r="O16" s="14"/>
    </row>
    <row r="17" spans="1:15" ht="18" customHeight="1" thickBot="1">
      <c r="A17" s="12">
        <v>14</v>
      </c>
      <c r="B17" s="6" t="s">
        <v>110</v>
      </c>
      <c r="C17" s="7" t="s">
        <v>108</v>
      </c>
      <c r="D17" s="13">
        <v>12</v>
      </c>
      <c r="E17" s="13"/>
      <c r="F17" s="13"/>
      <c r="G17" s="22">
        <v>4</v>
      </c>
      <c r="H17" s="13"/>
      <c r="I17" s="13"/>
      <c r="J17" s="13">
        <v>45</v>
      </c>
      <c r="K17" s="31">
        <f>SUM(D17:J17)</f>
        <v>61</v>
      </c>
      <c r="L17" s="50" t="s">
        <v>97</v>
      </c>
      <c r="M17" s="22" t="s">
        <v>180</v>
      </c>
      <c r="N17" s="16" t="s">
        <v>160</v>
      </c>
      <c r="O17" s="14" t="s">
        <v>177</v>
      </c>
    </row>
    <row r="18" spans="1:15" ht="18" customHeight="1" thickBot="1">
      <c r="A18" s="12">
        <v>15</v>
      </c>
      <c r="B18" s="6" t="s">
        <v>111</v>
      </c>
      <c r="C18" s="7" t="s">
        <v>112</v>
      </c>
      <c r="D18" s="13"/>
      <c r="E18" s="13"/>
      <c r="F18" s="13"/>
      <c r="G18" s="13"/>
      <c r="H18" s="13"/>
      <c r="I18" s="13">
        <v>68</v>
      </c>
      <c r="J18" s="13"/>
      <c r="K18" s="31">
        <f t="shared" si="0"/>
        <v>68</v>
      </c>
      <c r="L18" s="51" t="s">
        <v>183</v>
      </c>
      <c r="M18" s="22"/>
      <c r="N18" s="31" t="s">
        <v>160</v>
      </c>
      <c r="O18" s="14" t="s">
        <v>170</v>
      </c>
    </row>
    <row r="19" spans="1:15" ht="18" customHeight="1" thickBot="1">
      <c r="A19" s="12">
        <v>16</v>
      </c>
      <c r="B19" s="6" t="s">
        <v>113</v>
      </c>
      <c r="C19" s="7" t="s">
        <v>114</v>
      </c>
      <c r="D19" s="13"/>
      <c r="E19" s="13"/>
      <c r="F19" s="13"/>
      <c r="G19" s="13"/>
      <c r="H19" s="13"/>
      <c r="I19" s="13"/>
      <c r="J19" s="13"/>
      <c r="K19" s="31">
        <f t="shared" si="0"/>
        <v>0</v>
      </c>
      <c r="L19" s="50" t="s">
        <v>177</v>
      </c>
      <c r="M19" s="13"/>
      <c r="N19" s="31"/>
      <c r="O19" s="14"/>
    </row>
    <row r="20" spans="1:15" ht="18" customHeight="1" thickBot="1">
      <c r="A20" s="12">
        <v>17</v>
      </c>
      <c r="B20" s="6" t="s">
        <v>115</v>
      </c>
      <c r="C20" s="7" t="s">
        <v>116</v>
      </c>
      <c r="D20" s="13">
        <v>12</v>
      </c>
      <c r="E20" s="13">
        <v>48</v>
      </c>
      <c r="F20" s="13">
        <v>42</v>
      </c>
      <c r="G20" s="22">
        <v>49</v>
      </c>
      <c r="H20" s="13">
        <v>31</v>
      </c>
      <c r="I20" s="13"/>
      <c r="J20" s="13" t="s">
        <v>181</v>
      </c>
      <c r="K20" s="31">
        <f t="shared" si="0"/>
        <v>182</v>
      </c>
      <c r="L20" s="51" t="s">
        <v>183</v>
      </c>
      <c r="M20" s="22" t="s">
        <v>188</v>
      </c>
      <c r="N20" s="31" t="s">
        <v>166</v>
      </c>
      <c r="O20" s="14" t="s">
        <v>189</v>
      </c>
    </row>
    <row r="21" spans="1:15" ht="18" customHeight="1" thickBot="1">
      <c r="A21" s="12">
        <v>18</v>
      </c>
      <c r="B21" s="6" t="s">
        <v>117</v>
      </c>
      <c r="C21" s="7" t="s">
        <v>116</v>
      </c>
      <c r="D21" s="13"/>
      <c r="E21" s="13"/>
      <c r="F21" s="13"/>
      <c r="G21" s="13"/>
      <c r="H21" s="13">
        <v>31</v>
      </c>
      <c r="I21" s="13"/>
      <c r="J21" s="13">
        <v>36</v>
      </c>
      <c r="K21" s="31">
        <f t="shared" si="0"/>
        <v>67</v>
      </c>
      <c r="L21" s="53" t="s">
        <v>185</v>
      </c>
      <c r="M21" s="13"/>
      <c r="N21" s="31" t="s">
        <v>160</v>
      </c>
      <c r="O21" s="14" t="s">
        <v>162</v>
      </c>
    </row>
    <row r="22" spans="1:15" ht="18" customHeight="1" thickBot="1">
      <c r="A22" s="12">
        <v>19</v>
      </c>
      <c r="B22" s="6" t="s">
        <v>118</v>
      </c>
      <c r="C22" s="7" t="s">
        <v>116</v>
      </c>
      <c r="D22" s="13"/>
      <c r="E22" s="13"/>
      <c r="F22" s="13">
        <v>42</v>
      </c>
      <c r="G22" s="13"/>
      <c r="H22" s="13">
        <v>31</v>
      </c>
      <c r="I22" s="13"/>
      <c r="J22" s="13"/>
      <c r="K22" s="31">
        <f t="shared" si="0"/>
        <v>73</v>
      </c>
      <c r="L22" s="60" t="s">
        <v>182</v>
      </c>
      <c r="M22" s="22"/>
      <c r="N22" s="31" t="s">
        <v>160</v>
      </c>
      <c r="O22" s="14" t="s">
        <v>192</v>
      </c>
    </row>
    <row r="23" spans="1:15" ht="18" customHeight="1" thickBot="1">
      <c r="A23" s="12">
        <v>20</v>
      </c>
      <c r="B23" s="6" t="s">
        <v>119</v>
      </c>
      <c r="C23" s="7" t="s">
        <v>116</v>
      </c>
      <c r="D23" s="13">
        <v>12</v>
      </c>
      <c r="E23" s="13">
        <v>48</v>
      </c>
      <c r="F23" s="13">
        <v>42</v>
      </c>
      <c r="G23" s="22">
        <v>9</v>
      </c>
      <c r="H23" s="13">
        <v>31</v>
      </c>
      <c r="I23" s="13"/>
      <c r="J23" s="13">
        <v>38</v>
      </c>
      <c r="K23" s="31">
        <f t="shared" si="0"/>
        <v>180</v>
      </c>
      <c r="L23" s="52" t="s">
        <v>97</v>
      </c>
      <c r="M23" s="22" t="s">
        <v>176</v>
      </c>
      <c r="N23" s="31" t="s">
        <v>166</v>
      </c>
      <c r="O23" s="14" t="s">
        <v>177</v>
      </c>
    </row>
    <row r="24" spans="1:15" ht="18" customHeight="1" thickBot="1">
      <c r="A24" s="12">
        <v>21</v>
      </c>
      <c r="B24" s="6" t="s">
        <v>120</v>
      </c>
      <c r="C24" s="7" t="s">
        <v>116</v>
      </c>
      <c r="D24" s="15">
        <v>12</v>
      </c>
      <c r="E24" s="15">
        <v>48</v>
      </c>
      <c r="F24" s="15">
        <v>42</v>
      </c>
      <c r="G24" s="15"/>
      <c r="H24" s="13">
        <v>31</v>
      </c>
      <c r="I24" s="15"/>
      <c r="J24" s="15">
        <v>67</v>
      </c>
      <c r="K24" s="31">
        <f t="shared" si="0"/>
        <v>200</v>
      </c>
      <c r="L24" s="51" t="s">
        <v>183</v>
      </c>
      <c r="M24" s="22"/>
      <c r="N24" s="34" t="s">
        <v>166</v>
      </c>
      <c r="O24" s="14" t="s">
        <v>191</v>
      </c>
    </row>
    <row r="25" spans="1:15" ht="18" customHeight="1" thickBot="1">
      <c r="A25" s="12">
        <v>22</v>
      </c>
      <c r="B25" s="6" t="s">
        <v>121</v>
      </c>
      <c r="C25" s="7" t="s">
        <v>122</v>
      </c>
      <c r="D25" s="13"/>
      <c r="E25" s="13">
        <v>48</v>
      </c>
      <c r="F25" s="13">
        <v>42</v>
      </c>
      <c r="G25" s="13"/>
      <c r="H25" s="13"/>
      <c r="I25" s="13"/>
      <c r="J25" s="13" t="s">
        <v>181</v>
      </c>
      <c r="K25" s="31">
        <f t="shared" si="0"/>
        <v>90</v>
      </c>
      <c r="L25" s="52" t="s">
        <v>97</v>
      </c>
      <c r="M25" s="13"/>
      <c r="N25" s="31" t="s">
        <v>160</v>
      </c>
      <c r="O25" s="14" t="s">
        <v>161</v>
      </c>
    </row>
    <row r="26" spans="1:15" ht="18" customHeight="1" thickBot="1">
      <c r="A26" s="12">
        <v>23</v>
      </c>
      <c r="B26" s="8" t="s">
        <v>123</v>
      </c>
      <c r="C26" s="9" t="s">
        <v>122</v>
      </c>
      <c r="D26" s="13"/>
      <c r="E26" s="13"/>
      <c r="F26" s="13"/>
      <c r="G26" s="13"/>
      <c r="H26" s="13"/>
      <c r="I26" s="13"/>
      <c r="J26" s="13">
        <v>7</v>
      </c>
      <c r="K26" s="31">
        <f t="shared" si="0"/>
        <v>7</v>
      </c>
      <c r="L26" s="52" t="s">
        <v>159</v>
      </c>
      <c r="M26" s="13"/>
      <c r="N26" s="31"/>
      <c r="O26" s="14"/>
    </row>
    <row r="27" spans="1:15" ht="18" customHeight="1" thickBot="1">
      <c r="A27" s="12">
        <v>24</v>
      </c>
      <c r="B27" s="8" t="s">
        <v>124</v>
      </c>
      <c r="C27" s="9" t="s">
        <v>122</v>
      </c>
      <c r="D27" s="13"/>
      <c r="E27" s="13"/>
      <c r="F27" s="13"/>
      <c r="G27" s="13"/>
      <c r="H27" s="13"/>
      <c r="I27" s="13"/>
      <c r="J27" s="13"/>
      <c r="K27" s="31">
        <f t="shared" si="0"/>
        <v>0</v>
      </c>
      <c r="L27" s="52" t="s">
        <v>177</v>
      </c>
      <c r="M27" s="13"/>
      <c r="N27" s="31"/>
      <c r="O27" s="14"/>
    </row>
    <row r="28" spans="1:15" ht="18" customHeight="1" thickBot="1">
      <c r="A28" s="12">
        <v>25</v>
      </c>
      <c r="B28" s="6" t="s">
        <v>125</v>
      </c>
      <c r="C28" s="7" t="s">
        <v>122</v>
      </c>
      <c r="D28" s="13"/>
      <c r="E28" s="13">
        <v>48</v>
      </c>
      <c r="F28" s="13">
        <v>42</v>
      </c>
      <c r="G28" s="22">
        <v>61</v>
      </c>
      <c r="H28" s="13">
        <v>31</v>
      </c>
      <c r="I28" s="13"/>
      <c r="J28" s="13">
        <v>7</v>
      </c>
      <c r="K28" s="16">
        <f t="shared" si="0"/>
        <v>189</v>
      </c>
      <c r="L28" s="52" t="s">
        <v>97</v>
      </c>
      <c r="M28" s="13"/>
      <c r="N28" s="16" t="s">
        <v>166</v>
      </c>
      <c r="O28" s="14" t="s">
        <v>195</v>
      </c>
    </row>
    <row r="29" spans="1:15" ht="18" customHeight="1" thickBot="1">
      <c r="A29" s="12">
        <v>26</v>
      </c>
      <c r="B29" s="6" t="s">
        <v>126</v>
      </c>
      <c r="C29" s="7" t="s">
        <v>122</v>
      </c>
      <c r="D29" s="13">
        <v>12</v>
      </c>
      <c r="E29" s="13">
        <v>48</v>
      </c>
      <c r="F29" s="13">
        <v>42</v>
      </c>
      <c r="G29" s="22">
        <v>61</v>
      </c>
      <c r="H29" s="13">
        <v>31</v>
      </c>
      <c r="I29" s="13"/>
      <c r="J29" s="13"/>
      <c r="K29" s="16">
        <f t="shared" si="0"/>
        <v>194</v>
      </c>
      <c r="L29" s="52" t="s">
        <v>97</v>
      </c>
      <c r="M29" s="13"/>
      <c r="N29" s="16" t="s">
        <v>166</v>
      </c>
      <c r="O29" s="14" t="s">
        <v>199</v>
      </c>
    </row>
    <row r="30" spans="1:15" ht="18" customHeight="1" thickBot="1">
      <c r="A30" s="12">
        <v>27</v>
      </c>
      <c r="B30" s="6" t="s">
        <v>127</v>
      </c>
      <c r="C30" s="7" t="s">
        <v>128</v>
      </c>
      <c r="D30" s="13">
        <v>12</v>
      </c>
      <c r="E30" s="13"/>
      <c r="F30" s="13"/>
      <c r="G30" s="13"/>
      <c r="H30" s="13"/>
      <c r="I30" s="13"/>
      <c r="J30" s="13">
        <v>200</v>
      </c>
      <c r="K30" s="31">
        <f t="shared" si="0"/>
        <v>212</v>
      </c>
      <c r="L30" s="52" t="s">
        <v>97</v>
      </c>
      <c r="M30" s="57" t="s">
        <v>160</v>
      </c>
      <c r="N30" s="31" t="s">
        <v>163</v>
      </c>
      <c r="O30" s="14" t="s">
        <v>178</v>
      </c>
    </row>
    <row r="31" spans="1:15" ht="18" customHeight="1" thickBot="1">
      <c r="A31" s="12">
        <v>28</v>
      </c>
      <c r="B31" s="6" t="s">
        <v>129</v>
      </c>
      <c r="C31" s="7" t="s">
        <v>128</v>
      </c>
      <c r="D31" s="13"/>
      <c r="E31" s="13"/>
      <c r="F31" s="13"/>
      <c r="G31" s="13"/>
      <c r="H31" s="13"/>
      <c r="I31" s="13"/>
      <c r="J31" s="13">
        <v>79</v>
      </c>
      <c r="K31" s="31">
        <f t="shared" si="0"/>
        <v>79</v>
      </c>
      <c r="L31" s="53" t="s">
        <v>185</v>
      </c>
      <c r="M31" s="22"/>
      <c r="N31" s="31" t="s">
        <v>160</v>
      </c>
      <c r="O31" s="14" t="s">
        <v>171</v>
      </c>
    </row>
    <row r="32" spans="1:15" ht="18" customHeight="1" thickBot="1">
      <c r="A32" s="12">
        <v>29</v>
      </c>
      <c r="B32" s="6" t="s">
        <v>130</v>
      </c>
      <c r="C32" s="7" t="s">
        <v>131</v>
      </c>
      <c r="D32" s="13"/>
      <c r="E32" s="13"/>
      <c r="F32" s="13"/>
      <c r="G32" s="13"/>
      <c r="H32" s="13"/>
      <c r="I32" s="13"/>
      <c r="J32" s="13">
        <v>9</v>
      </c>
      <c r="K32" s="31">
        <f t="shared" si="0"/>
        <v>9</v>
      </c>
      <c r="L32" s="52" t="s">
        <v>177</v>
      </c>
      <c r="M32" s="13" t="s">
        <v>160</v>
      </c>
      <c r="N32" s="31"/>
      <c r="O32" s="14" t="s">
        <v>200</v>
      </c>
    </row>
    <row r="33" spans="1:15" ht="18" customHeight="1" thickBot="1">
      <c r="A33" s="12">
        <v>30</v>
      </c>
      <c r="B33" s="6" t="s">
        <v>132</v>
      </c>
      <c r="C33" s="7" t="s">
        <v>133</v>
      </c>
      <c r="D33" s="13">
        <v>12</v>
      </c>
      <c r="E33" s="13"/>
      <c r="F33" s="13"/>
      <c r="G33" s="13"/>
      <c r="H33" s="13"/>
      <c r="I33" s="13"/>
      <c r="J33" s="13">
        <v>16</v>
      </c>
      <c r="K33" s="31">
        <f t="shared" si="0"/>
        <v>28</v>
      </c>
      <c r="L33" s="52" t="s">
        <v>159</v>
      </c>
      <c r="M33" s="13"/>
      <c r="N33" s="31"/>
      <c r="O33" s="14"/>
    </row>
    <row r="34" spans="1:15" ht="18" customHeight="1" thickBot="1">
      <c r="A34" s="12">
        <v>31</v>
      </c>
      <c r="B34" s="6" t="s">
        <v>134</v>
      </c>
      <c r="C34" s="7" t="s">
        <v>133</v>
      </c>
      <c r="D34" s="13">
        <v>12</v>
      </c>
      <c r="E34" s="13"/>
      <c r="F34" s="13"/>
      <c r="G34" s="13"/>
      <c r="H34" s="13"/>
      <c r="I34" s="13"/>
      <c r="J34" s="13">
        <v>16</v>
      </c>
      <c r="K34" s="31">
        <f t="shared" si="0"/>
        <v>28</v>
      </c>
      <c r="L34" s="52" t="s">
        <v>159</v>
      </c>
      <c r="M34" s="13"/>
      <c r="N34" s="31"/>
      <c r="O34" s="14"/>
    </row>
    <row r="35" spans="1:15" ht="18" customHeight="1" thickBot="1">
      <c r="A35" s="12">
        <v>32</v>
      </c>
      <c r="B35" s="6" t="s">
        <v>135</v>
      </c>
      <c r="C35" s="7" t="s">
        <v>136</v>
      </c>
      <c r="D35" s="13">
        <v>12</v>
      </c>
      <c r="E35" s="13"/>
      <c r="F35" s="13"/>
      <c r="G35" s="13"/>
      <c r="H35" s="13"/>
      <c r="I35" s="13"/>
      <c r="J35" s="13">
        <v>81</v>
      </c>
      <c r="K35" s="31">
        <f t="shared" si="0"/>
        <v>93</v>
      </c>
      <c r="L35" s="53" t="s">
        <v>185</v>
      </c>
      <c r="M35" s="56"/>
      <c r="N35" s="31" t="s">
        <v>160</v>
      </c>
      <c r="O35" s="23" t="s">
        <v>161</v>
      </c>
    </row>
    <row r="36" spans="1:15" ht="18" customHeight="1" thickBot="1">
      <c r="A36" s="12">
        <v>33</v>
      </c>
      <c r="B36" s="6" t="s">
        <v>137</v>
      </c>
      <c r="C36" s="7" t="s">
        <v>136</v>
      </c>
      <c r="D36" s="13">
        <v>12</v>
      </c>
      <c r="E36" s="13"/>
      <c r="F36" s="13">
        <v>42</v>
      </c>
      <c r="G36" s="22">
        <v>32</v>
      </c>
      <c r="H36" s="13"/>
      <c r="I36" s="13"/>
      <c r="J36" s="13">
        <v>99</v>
      </c>
      <c r="K36" s="16">
        <f t="shared" si="0"/>
        <v>185</v>
      </c>
      <c r="L36" s="52" t="s">
        <v>97</v>
      </c>
      <c r="M36" s="22"/>
      <c r="N36" s="16" t="s">
        <v>166</v>
      </c>
      <c r="O36" s="23" t="s">
        <v>196</v>
      </c>
    </row>
    <row r="37" spans="1:15" ht="18" customHeight="1" thickBot="1">
      <c r="A37" s="12">
        <v>34</v>
      </c>
      <c r="B37" s="6" t="s">
        <v>138</v>
      </c>
      <c r="C37" s="7" t="s">
        <v>136</v>
      </c>
      <c r="D37" s="13">
        <v>12</v>
      </c>
      <c r="E37" s="13"/>
      <c r="F37" s="13"/>
      <c r="G37" s="13"/>
      <c r="H37" s="13"/>
      <c r="I37" s="13"/>
      <c r="J37" s="13">
        <v>130</v>
      </c>
      <c r="K37" s="31">
        <f t="shared" si="0"/>
        <v>142</v>
      </c>
      <c r="L37" s="53" t="s">
        <v>185</v>
      </c>
      <c r="M37" s="22" t="s">
        <v>160</v>
      </c>
      <c r="N37" s="31" t="s">
        <v>160</v>
      </c>
      <c r="O37" s="23" t="s">
        <v>161</v>
      </c>
    </row>
    <row r="38" spans="1:15" ht="18" customHeight="1" thickBot="1">
      <c r="A38" s="12">
        <v>35</v>
      </c>
      <c r="B38" s="6" t="s">
        <v>139</v>
      </c>
      <c r="C38" s="7" t="s">
        <v>136</v>
      </c>
      <c r="D38" s="13">
        <v>12</v>
      </c>
      <c r="E38" s="13"/>
      <c r="F38" s="13"/>
      <c r="G38" s="22">
        <v>32</v>
      </c>
      <c r="H38" s="13"/>
      <c r="I38" s="13"/>
      <c r="J38" s="13">
        <v>316</v>
      </c>
      <c r="K38" s="16">
        <f t="shared" si="0"/>
        <v>360</v>
      </c>
      <c r="L38" s="53" t="s">
        <v>185</v>
      </c>
      <c r="M38" s="13" t="s">
        <v>179</v>
      </c>
      <c r="N38" s="16" t="s">
        <v>168</v>
      </c>
      <c r="O38" s="65" t="s">
        <v>177</v>
      </c>
    </row>
    <row r="39" spans="1:15" ht="18" customHeight="1" thickBot="1">
      <c r="A39" s="12">
        <v>36</v>
      </c>
      <c r="B39" s="6" t="s">
        <v>140</v>
      </c>
      <c r="C39" s="7" t="s">
        <v>141</v>
      </c>
      <c r="D39" s="13"/>
      <c r="E39" s="13"/>
      <c r="F39" s="13">
        <v>42</v>
      </c>
      <c r="G39" s="22"/>
      <c r="H39" s="41"/>
      <c r="I39" s="13"/>
      <c r="J39" s="13"/>
      <c r="K39" s="31">
        <f t="shared" si="0"/>
        <v>42</v>
      </c>
      <c r="L39" s="59" t="s">
        <v>159</v>
      </c>
      <c r="M39" s="22"/>
      <c r="N39" s="31"/>
      <c r="O39" s="14"/>
    </row>
    <row r="40" spans="1:15" ht="18" customHeight="1" thickBot="1">
      <c r="A40" s="12">
        <v>37</v>
      </c>
      <c r="B40" s="6" t="s">
        <v>142</v>
      </c>
      <c r="C40" s="7" t="s">
        <v>143</v>
      </c>
      <c r="D40" s="13">
        <v>12</v>
      </c>
      <c r="E40" s="13"/>
      <c r="F40" s="13"/>
      <c r="G40" s="13"/>
      <c r="H40" s="40"/>
      <c r="I40" s="13"/>
      <c r="J40" s="13">
        <v>64</v>
      </c>
      <c r="K40" s="31">
        <f t="shared" si="0"/>
        <v>76</v>
      </c>
      <c r="L40" s="52" t="s">
        <v>159</v>
      </c>
      <c r="M40" s="13" t="s">
        <v>163</v>
      </c>
      <c r="N40" s="31"/>
      <c r="O40" s="14" t="s">
        <v>164</v>
      </c>
    </row>
    <row r="41" spans="1:15" ht="18" customHeight="1" thickBot="1">
      <c r="A41" s="35">
        <v>38</v>
      </c>
      <c r="B41" s="4" t="s">
        <v>144</v>
      </c>
      <c r="C41" s="5" t="s">
        <v>143</v>
      </c>
      <c r="D41" s="36">
        <v>12</v>
      </c>
      <c r="E41" s="36"/>
      <c r="F41" s="36">
        <v>42</v>
      </c>
      <c r="G41" s="38">
        <v>17</v>
      </c>
      <c r="H41" s="41"/>
      <c r="I41" s="36"/>
      <c r="J41" s="36">
        <v>49</v>
      </c>
      <c r="K41" s="37">
        <f t="shared" si="0"/>
        <v>120</v>
      </c>
      <c r="L41" s="53" t="s">
        <v>185</v>
      </c>
      <c r="M41" s="49" t="s">
        <v>194</v>
      </c>
      <c r="N41" s="80" t="s">
        <v>163</v>
      </c>
      <c r="O41" s="14" t="s">
        <v>177</v>
      </c>
    </row>
    <row r="42" spans="1:15" ht="18" customHeight="1" thickBot="1">
      <c r="A42" s="43">
        <v>39</v>
      </c>
      <c r="B42" s="44" t="s">
        <v>145</v>
      </c>
      <c r="C42" s="45" t="s">
        <v>143</v>
      </c>
      <c r="D42" s="42">
        <v>12</v>
      </c>
      <c r="E42" s="42"/>
      <c r="F42" s="42">
        <v>42</v>
      </c>
      <c r="G42" s="66">
        <v>6</v>
      </c>
      <c r="H42" s="42"/>
      <c r="I42" s="42"/>
      <c r="J42" s="42">
        <v>60</v>
      </c>
      <c r="K42" s="46">
        <f t="shared" si="0"/>
        <v>120</v>
      </c>
      <c r="L42" s="53" t="s">
        <v>185</v>
      </c>
      <c r="M42" s="47" t="s">
        <v>197</v>
      </c>
      <c r="N42" s="81" t="s">
        <v>163</v>
      </c>
      <c r="O42" s="48" t="s">
        <v>177</v>
      </c>
    </row>
    <row r="43" spans="1:15" ht="18" customHeight="1" thickTop="1" thickBot="1">
      <c r="A43" s="12">
        <v>40</v>
      </c>
      <c r="B43" s="6" t="s">
        <v>146</v>
      </c>
      <c r="C43" s="7" t="s">
        <v>147</v>
      </c>
      <c r="D43" s="13"/>
      <c r="E43" s="13"/>
      <c r="F43" s="13"/>
      <c r="G43" s="13"/>
      <c r="H43" s="13">
        <v>31</v>
      </c>
      <c r="I43" s="13">
        <v>68</v>
      </c>
      <c r="J43" s="13"/>
      <c r="K43" s="31">
        <f t="shared" si="0"/>
        <v>99</v>
      </c>
      <c r="L43" s="59" t="s">
        <v>97</v>
      </c>
      <c r="M43" s="13"/>
      <c r="N43" s="31" t="s">
        <v>160</v>
      </c>
      <c r="O43" s="17" t="s">
        <v>161</v>
      </c>
    </row>
    <row r="44" spans="1:15" ht="18" customHeight="1" thickBot="1">
      <c r="A44" s="25">
        <v>41</v>
      </c>
      <c r="B44" s="26" t="s">
        <v>149</v>
      </c>
      <c r="C44" s="27" t="s">
        <v>147</v>
      </c>
      <c r="D44" s="28">
        <v>10</v>
      </c>
      <c r="E44" s="28">
        <v>48</v>
      </c>
      <c r="F44" s="28">
        <v>42</v>
      </c>
      <c r="G44" s="28">
        <v>100</v>
      </c>
      <c r="H44" s="28">
        <v>31</v>
      </c>
      <c r="I44" s="28">
        <v>68</v>
      </c>
      <c r="J44" s="28">
        <v>495</v>
      </c>
      <c r="K44" s="32">
        <f t="shared" si="0"/>
        <v>794</v>
      </c>
      <c r="L44" s="52" t="s">
        <v>97</v>
      </c>
      <c r="M44" s="28" t="s">
        <v>168</v>
      </c>
      <c r="N44" s="32" t="s">
        <v>172</v>
      </c>
      <c r="O44" s="29"/>
    </row>
    <row r="45" spans="1:15" ht="18" customHeight="1" thickTop="1" thickBot="1">
      <c r="A45" s="12">
        <v>42</v>
      </c>
      <c r="B45" s="10" t="s">
        <v>150</v>
      </c>
      <c r="C45" s="11" t="s">
        <v>151</v>
      </c>
      <c r="D45" s="13">
        <v>12</v>
      </c>
      <c r="E45" s="13">
        <v>34</v>
      </c>
      <c r="F45" s="13">
        <v>42</v>
      </c>
      <c r="G45" s="22">
        <v>40</v>
      </c>
      <c r="H45" s="13"/>
      <c r="I45" s="13"/>
      <c r="J45" s="13">
        <v>232</v>
      </c>
      <c r="K45" s="16">
        <f t="shared" si="0"/>
        <v>360</v>
      </c>
      <c r="L45" s="54" t="s">
        <v>97</v>
      </c>
      <c r="M45" s="13" t="s">
        <v>201</v>
      </c>
      <c r="N45" s="16" t="s">
        <v>168</v>
      </c>
      <c r="O45" s="39" t="s">
        <v>177</v>
      </c>
    </row>
    <row r="46" spans="1:15" ht="18" customHeight="1" thickBot="1">
      <c r="A46" s="12">
        <v>43</v>
      </c>
      <c r="B46" s="10" t="s">
        <v>152</v>
      </c>
      <c r="C46" s="11" t="s">
        <v>151</v>
      </c>
      <c r="D46" s="13"/>
      <c r="E46" s="13"/>
      <c r="F46" s="13"/>
      <c r="G46" s="22" t="s">
        <v>148</v>
      </c>
      <c r="H46" s="13"/>
      <c r="I46" s="13"/>
      <c r="J46" s="13">
        <v>134</v>
      </c>
      <c r="K46" s="31">
        <f t="shared" si="0"/>
        <v>134</v>
      </c>
      <c r="L46" s="55" t="s">
        <v>177</v>
      </c>
      <c r="M46" s="13" t="s">
        <v>168</v>
      </c>
      <c r="N46" s="16"/>
      <c r="O46" s="23" t="s">
        <v>148</v>
      </c>
    </row>
    <row r="47" spans="1:15" ht="18" customHeight="1" thickBot="1">
      <c r="A47" s="12">
        <v>44</v>
      </c>
      <c r="B47" s="10" t="s">
        <v>153</v>
      </c>
      <c r="C47" s="11" t="s">
        <v>151</v>
      </c>
      <c r="D47" s="13"/>
      <c r="E47" s="13"/>
      <c r="F47" s="13"/>
      <c r="G47" s="13"/>
      <c r="H47" s="13"/>
      <c r="I47" s="13"/>
      <c r="J47" s="13">
        <v>15</v>
      </c>
      <c r="K47" s="31">
        <f t="shared" si="0"/>
        <v>15</v>
      </c>
      <c r="L47" s="50" t="s">
        <v>177</v>
      </c>
      <c r="M47" s="13" t="s">
        <v>163</v>
      </c>
      <c r="N47" s="31"/>
      <c r="O47" s="14" t="s">
        <v>174</v>
      </c>
    </row>
    <row r="48" spans="1:15" ht="18" customHeight="1" thickBot="1">
      <c r="A48" s="12">
        <v>45</v>
      </c>
      <c r="B48" s="10" t="s">
        <v>154</v>
      </c>
      <c r="C48" s="11" t="s">
        <v>151</v>
      </c>
      <c r="D48" s="13">
        <v>12</v>
      </c>
      <c r="E48" s="13"/>
      <c r="F48" s="13">
        <v>42</v>
      </c>
      <c r="G48" s="13"/>
      <c r="H48" s="13"/>
      <c r="I48" s="13">
        <v>68</v>
      </c>
      <c r="J48" s="13">
        <v>285</v>
      </c>
      <c r="K48" s="31">
        <f t="shared" si="0"/>
        <v>407</v>
      </c>
      <c r="L48" s="50" t="s">
        <v>97</v>
      </c>
      <c r="M48" s="13" t="s">
        <v>163</v>
      </c>
      <c r="N48" s="31" t="s">
        <v>168</v>
      </c>
      <c r="O48" s="14" t="s">
        <v>193</v>
      </c>
    </row>
    <row r="49" spans="1:15" ht="18" customHeight="1" thickBot="1">
      <c r="A49" s="12">
        <v>46</v>
      </c>
      <c r="B49" s="10" t="s">
        <v>155</v>
      </c>
      <c r="C49" s="11" t="s">
        <v>151</v>
      </c>
      <c r="D49" s="13"/>
      <c r="E49" s="13"/>
      <c r="F49" s="13"/>
      <c r="G49" s="13"/>
      <c r="H49" s="13"/>
      <c r="I49" s="13"/>
      <c r="J49" s="13">
        <v>180</v>
      </c>
      <c r="K49" s="31">
        <f t="shared" si="0"/>
        <v>180</v>
      </c>
      <c r="L49" s="50" t="s">
        <v>177</v>
      </c>
      <c r="M49" s="13" t="s">
        <v>163</v>
      </c>
      <c r="N49" s="31"/>
      <c r="O49" s="14" t="s">
        <v>175</v>
      </c>
    </row>
    <row r="50" spans="1:15" ht="18" customHeight="1" thickBot="1">
      <c r="A50" s="12">
        <v>47</v>
      </c>
      <c r="B50" s="10" t="s">
        <v>156</v>
      </c>
      <c r="C50" s="11" t="s">
        <v>151</v>
      </c>
      <c r="D50" s="13"/>
      <c r="E50" s="13">
        <v>34</v>
      </c>
      <c r="F50" s="13"/>
      <c r="G50" s="22">
        <v>124</v>
      </c>
      <c r="H50" s="13"/>
      <c r="I50" s="22"/>
      <c r="J50" s="13">
        <v>418</v>
      </c>
      <c r="K50" s="31">
        <f>SUM(D50:J50)</f>
        <v>576</v>
      </c>
      <c r="L50" s="55" t="s">
        <v>97</v>
      </c>
      <c r="M50" s="13" t="s">
        <v>168</v>
      </c>
      <c r="N50" s="16"/>
      <c r="O50" s="23" t="s">
        <v>203</v>
      </c>
    </row>
    <row r="51" spans="1:15" ht="18" customHeight="1" thickBot="1">
      <c r="A51" s="12">
        <v>48</v>
      </c>
      <c r="B51" s="10" t="s">
        <v>157</v>
      </c>
      <c r="C51" s="11" t="s">
        <v>151</v>
      </c>
      <c r="D51" s="13">
        <v>12</v>
      </c>
      <c r="E51" s="13"/>
      <c r="F51" s="13"/>
      <c r="G51" s="13"/>
      <c r="H51" s="13"/>
      <c r="I51" s="13"/>
      <c r="J51" s="13">
        <v>223</v>
      </c>
      <c r="K51" s="31">
        <f t="shared" si="0"/>
        <v>235</v>
      </c>
      <c r="L51" s="50" t="s">
        <v>177</v>
      </c>
      <c r="M51" s="13" t="s">
        <v>163</v>
      </c>
      <c r="N51" s="31"/>
      <c r="O51" s="14" t="s">
        <v>165</v>
      </c>
    </row>
    <row r="52" spans="1:15" ht="18" customHeight="1">
      <c r="D52" s="19">
        <f t="shared" ref="D52:H52" si="1">COUNTA(D4:D51)</f>
        <v>22</v>
      </c>
      <c r="E52" s="19">
        <f t="shared" si="1"/>
        <v>10</v>
      </c>
      <c r="F52" s="19">
        <f t="shared" si="1"/>
        <v>16</v>
      </c>
      <c r="G52" s="19">
        <f t="shared" si="1"/>
        <v>13</v>
      </c>
      <c r="H52" s="19">
        <f t="shared" si="1"/>
        <v>13</v>
      </c>
      <c r="I52" s="19">
        <f>COUNTA(I4:I51)</f>
        <v>10</v>
      </c>
      <c r="J52" s="19">
        <f>COUNTA(J4:J51)</f>
        <v>31</v>
      </c>
      <c r="K52" s="19" t="s">
        <v>184</v>
      </c>
      <c r="L52" s="61">
        <f>COUNTIF(L4:L51,"x")</f>
        <v>17</v>
      </c>
      <c r="N52" s="19">
        <f>COUNTA(N4:N51)</f>
        <v>29</v>
      </c>
    </row>
    <row r="53" spans="1:15" ht="18" customHeight="1">
      <c r="K53" s="21" t="s">
        <v>186</v>
      </c>
      <c r="L53" s="62">
        <f>COUNTIF(L4:L51,L15)</f>
        <v>12</v>
      </c>
    </row>
    <row r="54" spans="1:15">
      <c r="K54" s="21" t="s">
        <v>182</v>
      </c>
      <c r="L54" s="63">
        <f>COUNTIF(L4:L51,"BRAK!")</f>
        <v>1</v>
      </c>
    </row>
    <row r="55" spans="1:15">
      <c r="K55" s="19" t="s">
        <v>159</v>
      </c>
      <c r="L55" s="64">
        <f>COUNTIF(L4:L51,"brak")</f>
        <v>6</v>
      </c>
    </row>
    <row r="56" spans="1:15">
      <c r="K56" s="19" t="s">
        <v>177</v>
      </c>
      <c r="L56" s="64">
        <f>COUNTIF(L4:L51,"-")</f>
        <v>12</v>
      </c>
    </row>
    <row r="60" spans="1:15" ht="12.75" customHeight="1"/>
  </sheetData>
  <mergeCells count="11">
    <mergeCell ref="Q8:R8"/>
    <mergeCell ref="A1:O1"/>
    <mergeCell ref="A2:A3"/>
    <mergeCell ref="B2:B3"/>
    <mergeCell ref="C2:C3"/>
    <mergeCell ref="D2:I2"/>
    <mergeCell ref="J2:J3"/>
    <mergeCell ref="K2:K3"/>
    <mergeCell ref="L2:L3"/>
    <mergeCell ref="M2:N2"/>
    <mergeCell ref="O2:O3"/>
  </mergeCells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6</vt:i4>
      </vt:variant>
    </vt:vector>
  </HeadingPairs>
  <TitlesOfParts>
    <vt:vector size="6" baseType="lpstr">
      <vt:lpstr>Zlot</vt:lpstr>
      <vt:lpstr>P.W.</vt:lpstr>
      <vt:lpstr>Śl. Wehikuł</vt:lpstr>
      <vt:lpstr>Złoty Liść</vt:lpstr>
      <vt:lpstr>TRAMP</vt:lpstr>
      <vt:lpstr>LISTA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xxx</dc:creator>
  <cp:lastModifiedBy>pagol</cp:lastModifiedBy>
  <cp:lastPrinted>2016-02-15T17:39:54Z</cp:lastPrinted>
  <dcterms:created xsi:type="dcterms:W3CDTF">2016-02-10T19:59:06Z</dcterms:created>
  <dcterms:modified xsi:type="dcterms:W3CDTF">2016-02-22T19:16:54Z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8b792424-f49a-4a3f-8ddd-e9a929da1f46</vt:lpwstr>
  </property>
</Properties>
</file>